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Z:\TS Staff Files\0_Limpopo Prov\00_Waterberg DM\1_Mogalakwena Local Municipality\R022- Mahwelereng R and St W\1_Planning and Design\12-Tender Documents\12.01. Tender Document\Rev 03 - add scope\"/>
    </mc:Choice>
  </mc:AlternateContent>
  <xr:revisionPtr revIDLastSave="0" documentId="13_ncr:1_{B7EA3A3C-F396-4E69-8626-36F5495F295D}" xr6:coauthVersionLast="44" xr6:coauthVersionMax="44" xr10:uidLastSave="{00000000-0000-0000-0000-000000000000}"/>
  <bookViews>
    <workbookView xWindow="-120" yWindow="-120" windowWidth="29040" windowHeight="16440" tabRatio="839" firstSheet="3" activeTab="26" xr2:uid="{00000000-000D-0000-FFFF-FFFF00000000}"/>
  </bookViews>
  <sheets>
    <sheet name="1200" sheetId="80" r:id="rId1"/>
    <sheet name="1300" sheetId="1" r:id="rId2"/>
    <sheet name="1400" sheetId="95" r:id="rId3"/>
    <sheet name="1500" sheetId="6" r:id="rId4"/>
    <sheet name="1700" sheetId="23" r:id="rId5"/>
    <sheet name="1800" sheetId="59" r:id="rId6"/>
    <sheet name="2100" sheetId="117" r:id="rId7"/>
    <sheet name="2200" sheetId="115" r:id="rId8"/>
    <sheet name="2300" sheetId="111" r:id="rId9"/>
    <sheet name="3100" sheetId="112" r:id="rId10"/>
    <sheet name="3300" sheetId="113" r:id="rId11"/>
    <sheet name="3400 " sheetId="107" r:id="rId12"/>
    <sheet name="3500" sheetId="114" r:id="rId13"/>
    <sheet name="4100" sheetId="126" r:id="rId14"/>
    <sheet name="4200" sheetId="127" r:id="rId15"/>
    <sheet name="5100" sheetId="128" r:id="rId16"/>
    <sheet name="5200" sheetId="130" r:id="rId17"/>
    <sheet name="5600" sheetId="105" r:id="rId18"/>
    <sheet name="5700" sheetId="16" r:id="rId19"/>
    <sheet name="5900" sheetId="56" r:id="rId20"/>
    <sheet name="7300" sheetId="123" r:id="rId21"/>
    <sheet name="8100" sheetId="122" r:id="rId22"/>
    <sheet name="EMP" sheetId="82" r:id="rId23"/>
    <sheet name="Sum BOQ" sheetId="3" r:id="rId24"/>
    <sheet name="Train" sheetId="76" r:id="rId25"/>
    <sheet name="Sum of BOQ (2)" sheetId="83" r:id="rId26"/>
    <sheet name="Tender Sum" sheetId="74" r:id="rId27"/>
  </sheets>
  <definedNames>
    <definedName name="_xlnm.Print_Area" localSheetId="0">'1200'!$A$1:$F$104</definedName>
    <definedName name="_xlnm.Print_Area" localSheetId="1">'1300'!$A$1:$F$55</definedName>
    <definedName name="_xlnm.Print_Area" localSheetId="3">'1500'!$A$1:$F$48</definedName>
    <definedName name="_xlnm.Print_Area" localSheetId="4">'1700'!$A$1:$F$48</definedName>
    <definedName name="_xlnm.Print_Area" localSheetId="7">'2200'!$A$1:$F$112</definedName>
    <definedName name="_xlnm.Print_Area" localSheetId="8">'2300'!$A$1:$F$58</definedName>
    <definedName name="_xlnm.Print_Area" localSheetId="9">'3100'!$A$1:$F$44</definedName>
    <definedName name="_xlnm.Print_Area" localSheetId="10">'3300'!$A$1:$F$53</definedName>
    <definedName name="_xlnm.Print_Area" localSheetId="11">'3400 '!$A$1:$F$42</definedName>
    <definedName name="_xlnm.Print_Area" localSheetId="12">'3500'!$A$1:$F$56</definedName>
    <definedName name="_xlnm.Print_Area" localSheetId="13">'4100'!$A$1:$F$56</definedName>
    <definedName name="_xlnm.Print_Area" localSheetId="14">'4200'!$A$1:$F$54</definedName>
    <definedName name="_xlnm.Print_Area" localSheetId="15">'5100'!$A$1:$F$54</definedName>
    <definedName name="_xlnm.Print_Area" localSheetId="16">'5200'!$A$1:$F$54</definedName>
    <definedName name="_xlnm.Print_Area" localSheetId="17">'5600'!$A$1:$F$55</definedName>
    <definedName name="_xlnm.Print_Area" localSheetId="18">'5700'!$A$1:$F$56</definedName>
    <definedName name="_xlnm.Print_Area" localSheetId="19">'5900'!$A$1:$F$55</definedName>
    <definedName name="_xlnm.Print_Area" localSheetId="20">'7300'!$A$1:$F$49</definedName>
    <definedName name="_xlnm.Print_Area" localSheetId="21">'8100'!$A$1:$F$54</definedName>
    <definedName name="_xlnm.Print_Area" localSheetId="23">'Sum BOQ'!$A$1:$C$44</definedName>
    <definedName name="_xlnm.Print_Area" localSheetId="25">'Sum of BOQ (2)'!$A$1:$C$33</definedName>
    <definedName name="_xlnm.Print_Area" localSheetId="26">'Tender Sum'!$A$1:$B$32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25" i="95" l="1"/>
  <c r="F122" i="95"/>
  <c r="D9" i="112" l="1"/>
  <c r="F13" i="76"/>
  <c r="F11" i="76"/>
  <c r="F9" i="76"/>
  <c r="F9" i="122"/>
  <c r="D13" i="127"/>
  <c r="D9" i="127"/>
  <c r="D9" i="126"/>
  <c r="D9" i="114"/>
  <c r="D39" i="107"/>
  <c r="D11" i="111"/>
  <c r="D9" i="111"/>
  <c r="D100" i="115"/>
  <c r="D95" i="115"/>
  <c r="D83" i="115"/>
  <c r="D80" i="115"/>
  <c r="D78" i="115"/>
  <c r="D74" i="115"/>
  <c r="D72" i="115"/>
  <c r="D67" i="115"/>
  <c r="D53" i="115"/>
  <c r="D11" i="115"/>
  <c r="D56" i="117"/>
  <c r="D11" i="117"/>
  <c r="D16" i="117" s="1"/>
  <c r="D34" i="23"/>
  <c r="D25" i="6"/>
  <c r="D23" i="6"/>
  <c r="D17" i="6"/>
  <c r="D15" i="6"/>
  <c r="D13" i="6"/>
  <c r="D11" i="6"/>
  <c r="D9" i="6"/>
  <c r="D5" i="6"/>
  <c r="D92" i="95"/>
  <c r="D21" i="95"/>
  <c r="F20" i="80"/>
  <c r="F28" i="80" l="1"/>
  <c r="F10" i="80"/>
  <c r="D13" i="123" l="1"/>
  <c r="D40" i="113"/>
  <c r="D11" i="107" l="1"/>
  <c r="D12" i="113" l="1"/>
  <c r="D19" i="107" l="1"/>
  <c r="D15" i="107"/>
  <c r="D13" i="114" l="1"/>
  <c r="D36" i="113"/>
  <c r="D26" i="113"/>
  <c r="D18" i="113"/>
  <c r="D20" i="113" s="1"/>
  <c r="D22" i="117" l="1"/>
  <c r="F99" i="95"/>
  <c r="D18" i="123"/>
  <c r="D28" i="113" l="1"/>
  <c r="D30" i="113" l="1"/>
  <c r="D50" i="113" l="1"/>
  <c r="D13" i="115"/>
  <c r="D15" i="128"/>
  <c r="D11" i="128"/>
  <c r="D50" i="117" l="1"/>
  <c r="D40" i="117"/>
  <c r="D36" i="117"/>
  <c r="D26" i="117"/>
  <c r="D24" i="117" l="1"/>
  <c r="D15" i="114" l="1"/>
  <c r="D16" i="111" l="1"/>
  <c r="D42" i="111"/>
  <c r="D18" i="111"/>
  <c r="D11" i="23" l="1"/>
  <c r="D15" i="16" l="1"/>
  <c r="D38" i="16" s="1"/>
  <c r="D11" i="127"/>
  <c r="D13" i="23" l="1"/>
  <c r="D29" i="6"/>
  <c r="D13" i="80" l="1"/>
  <c r="D31" i="80"/>
  <c r="D24" i="123"/>
  <c r="D20" i="115"/>
  <c r="D23" i="80"/>
  <c r="D11" i="122"/>
  <c r="D16" i="76"/>
  <c r="D16" i="115" l="1"/>
</calcChain>
</file>

<file path=xl/sharedStrings.xml><?xml version="1.0" encoding="utf-8"?>
<sst xmlns="http://schemas.openxmlformats.org/spreadsheetml/2006/main" count="1181" uniqueCount="656">
  <si>
    <t>Rate only</t>
  </si>
  <si>
    <t>sum.</t>
  </si>
  <si>
    <t>ITEM</t>
  </si>
  <si>
    <t>DESCRIPTION</t>
  </si>
  <si>
    <t>UNIT</t>
  </si>
  <si>
    <t>QUANTITY</t>
  </si>
  <si>
    <t>RATE</t>
  </si>
  <si>
    <t>AMOUNT</t>
  </si>
  <si>
    <t>The contractors general obligations :</t>
  </si>
  <si>
    <t>B13.01</t>
  </si>
  <si>
    <t>(a)   Fixed obligations</t>
  </si>
  <si>
    <t>Lump sum</t>
  </si>
  <si>
    <t>(b)   Value-related obligations</t>
  </si>
  <si>
    <t>(c)   Time-related obligations</t>
  </si>
  <si>
    <t>Month</t>
  </si>
  <si>
    <t>TOTAL CARRIED TO SUMMARY</t>
  </si>
  <si>
    <t>HOUSING, OFFICES AND LABORATORIES FOR</t>
  </si>
  <si>
    <t>THE ENGINEER'S SITE PERSONNEL</t>
  </si>
  <si>
    <t>m²</t>
  </si>
  <si>
    <t>No.</t>
  </si>
  <si>
    <t>Dayworks</t>
  </si>
  <si>
    <t>and equipment:</t>
  </si>
  <si>
    <t>(n)  Provision of high visibility safety jackets</t>
  </si>
  <si>
    <t>PROVSION OF STRUCTURED TRAINING</t>
  </si>
  <si>
    <t>Provision for accredited training:</t>
  </si>
  <si>
    <t>(a)   Generic skills</t>
  </si>
  <si>
    <t>(b)  Entrepreneurial skills</t>
  </si>
  <si>
    <t>(d)  Handing cost and profit in respect of sub-</t>
  </si>
  <si>
    <t xml:space="preserve">       items E12.05(a), (b) and (c) above</t>
  </si>
  <si>
    <t>(e)  Training Venue</t>
  </si>
  <si>
    <t>Office and laboratory fittings, installations</t>
  </si>
  <si>
    <t>%</t>
  </si>
  <si>
    <t>Prov. Sum</t>
  </si>
  <si>
    <t>TOTAL CARRIED FORWARD</t>
  </si>
  <si>
    <t>AMOUNT BROUGHT FORWARD</t>
  </si>
  <si>
    <t>ACCOMMODATION OF TRAFFIC</t>
  </si>
  <si>
    <t>km</t>
  </si>
  <si>
    <t>(a)    Flagmen</t>
  </si>
  <si>
    <t>(b)    Portable STOP and GO-RY signs</t>
  </si>
  <si>
    <t>(m) Two-way communication devices</t>
  </si>
  <si>
    <t>man-days</t>
  </si>
  <si>
    <t>B15.03</t>
  </si>
  <si>
    <t>m³</t>
  </si>
  <si>
    <t>m</t>
  </si>
  <si>
    <t>kg</t>
  </si>
  <si>
    <t>l</t>
  </si>
  <si>
    <t>ROAD MARKINGS</t>
  </si>
  <si>
    <t>Retro-reflective road-marking paint:</t>
  </si>
  <si>
    <t>(d)   White lettering and symbols</t>
  </si>
  <si>
    <t>Variations in rate of application:</t>
  </si>
  <si>
    <t>(a)   White paint</t>
  </si>
  <si>
    <t>Setting out and premarking the lines</t>
  </si>
  <si>
    <t>(excluding traffic island markings, lettering</t>
  </si>
  <si>
    <t>and symbols)</t>
  </si>
  <si>
    <t>Other special tests requested by the engineer</t>
  </si>
  <si>
    <t>No</t>
  </si>
  <si>
    <t>(b)   Yellow paint</t>
  </si>
  <si>
    <t>h</t>
  </si>
  <si>
    <t>B18.02</t>
  </si>
  <si>
    <t>B18.03</t>
  </si>
  <si>
    <t>CLEARING AND GRUBBING</t>
  </si>
  <si>
    <t>Clearing and grubbing</t>
  </si>
  <si>
    <t>ha</t>
  </si>
  <si>
    <t>FINISHING THE ROAD AND ROAD RESERVE</t>
  </si>
  <si>
    <t>(d)   Retro-reflective beads</t>
  </si>
  <si>
    <t>Finishing the road and road reserve:</t>
  </si>
  <si>
    <t>SECTION</t>
  </si>
  <si>
    <t>Establishment and General Obligations</t>
  </si>
  <si>
    <t>Housing, Offices &amp; Laboratories</t>
  </si>
  <si>
    <t>Accommodation of Traffic</t>
  </si>
  <si>
    <t>Clearing and Grubbing</t>
  </si>
  <si>
    <t>Road Markings</t>
  </si>
  <si>
    <t>AND GENERAL OBLIGATIONS</t>
  </si>
  <si>
    <t xml:space="preserve">CONTRACTORS ESTABLISHMENT ON SITE  </t>
  </si>
  <si>
    <t>(b)   Yellow lines - 100mm width</t>
  </si>
  <si>
    <t>B18.01</t>
  </si>
  <si>
    <t>The combined total tendered for sub-items (a),</t>
  </si>
  <si>
    <t xml:space="preserve">        (i)   100mm wide</t>
  </si>
  <si>
    <t xml:space="preserve">       (ii)   150mm wide</t>
  </si>
  <si>
    <t xml:space="preserve">       (iii)   200mm wide</t>
  </si>
  <si>
    <t>The provision and maintenance of rotating</t>
  </si>
  <si>
    <t>his staff</t>
  </si>
  <si>
    <t>lights, etc.  for the use of the Engineer and</t>
  </si>
  <si>
    <t>(a)   Rotating lights</t>
  </si>
  <si>
    <t>B15.14</t>
  </si>
  <si>
    <t>SIGNED ON BEHALF OF TENDERER:  ……………………………………………………………………………</t>
  </si>
  <si>
    <t>DATE: ……………………………………….</t>
  </si>
  <si>
    <t>Finishing the Road and Road Reserve and treating old roads</t>
  </si>
  <si>
    <t>AND TREATING OLD ROADS</t>
  </si>
  <si>
    <t>(a)   White lines (broken or unbroken):</t>
  </si>
  <si>
    <t>(e)   Yellow lettering and symbols</t>
  </si>
  <si>
    <t>(f)   Transverse lines, painted island and</t>
  </si>
  <si>
    <t xml:space="preserve">       arrestor bed markings (any colour)</t>
  </si>
  <si>
    <t>Rate Only</t>
  </si>
  <si>
    <t>GENERAL REQUIREMENTS AND PROVISIONS</t>
  </si>
  <si>
    <t>(a)  Provisional sum for the payment of the</t>
  </si>
  <si>
    <t>(b)  Handling costs and profit in respect of</t>
  </si>
  <si>
    <t xml:space="preserve">       sub-item B12.01(a)</t>
  </si>
  <si>
    <t xml:space="preserve">(b)  and  (c)  shall not exceed 15% of the tender </t>
  </si>
  <si>
    <t>DAYWORKS SCHEDULE</t>
  </si>
  <si>
    <t>Labourers:</t>
  </si>
  <si>
    <t>Foreman</t>
  </si>
  <si>
    <t>Tipper trucks:</t>
  </si>
  <si>
    <t>(i)    Unskilled labour</t>
  </si>
  <si>
    <t>(ii)    Semi-skilled labour</t>
  </si>
  <si>
    <t>(iii)    Skilled labour</t>
  </si>
  <si>
    <t>(i)   3 - 5 ton</t>
  </si>
  <si>
    <t>(ii)   5,1 - 10 ton</t>
  </si>
  <si>
    <t>B18.04</t>
  </si>
  <si>
    <t>Loader (0,5m³)</t>
  </si>
  <si>
    <t>B18.05</t>
  </si>
  <si>
    <t>Grader ( CAT 140G or similar)</t>
  </si>
  <si>
    <t>B18.06</t>
  </si>
  <si>
    <t>LDV</t>
  </si>
  <si>
    <t>B18.07</t>
  </si>
  <si>
    <t>Compaction Rollers:</t>
  </si>
  <si>
    <t>(ii)   Tamping roller</t>
  </si>
  <si>
    <t>(i)    Vibrator roller</t>
  </si>
  <si>
    <t>(iii)   Grid roller</t>
  </si>
  <si>
    <t>B18.08</t>
  </si>
  <si>
    <t>Hand Controlled Compactors:</t>
  </si>
  <si>
    <t>(i)   Pedestrian roller (Bomag BW90)</t>
  </si>
  <si>
    <t>(ii)   Vibratory plate</t>
  </si>
  <si>
    <t>(iii)   Rammers</t>
  </si>
  <si>
    <t>B18.09</t>
  </si>
  <si>
    <t>Water truck ( min. 1000 l)</t>
  </si>
  <si>
    <t>B18.10</t>
  </si>
  <si>
    <t>Dozer ( D7 or similar)</t>
  </si>
  <si>
    <t>B57.06</t>
  </si>
  <si>
    <t>C</t>
  </si>
  <si>
    <t>Lump Sum</t>
  </si>
  <si>
    <t>Contractor's time related obligations in respect</t>
  </si>
  <si>
    <t>of the Occupational Health and Safety Act</t>
  </si>
  <si>
    <t>and Construction Regulations</t>
  </si>
  <si>
    <t>Submission of the Health and Safety File</t>
  </si>
  <si>
    <t>General Requirements and Provisions</t>
  </si>
  <si>
    <t xml:space="preserve">C2.3          SUMMARY OF SCHEDULE OF QUANTITIES </t>
  </si>
  <si>
    <t>TOTAL SCHEDULE  A: ROADWORKS</t>
  </si>
  <si>
    <t>TENDER ( CONTRACT) SUM</t>
  </si>
  <si>
    <r>
      <t xml:space="preserve">Note:  </t>
    </r>
    <r>
      <rPr>
        <sz val="10"/>
        <rFont val="Arial"/>
        <family val="2"/>
      </rPr>
      <t>Tender Sum is the value of the offered total of the prices exclusive of VAT,</t>
    </r>
  </si>
  <si>
    <t xml:space="preserve">          Contingencies, CPA and specials materials but including contractual variations.</t>
  </si>
  <si>
    <t>Payment of PSC members</t>
  </si>
  <si>
    <t>a)   Provisional sum for the payment of</t>
  </si>
  <si>
    <t>b)   Handling costs and profit in respect of</t>
  </si>
  <si>
    <t>ENVIRONMENTAL MANAGEMENT PLAN</t>
  </si>
  <si>
    <t>Penalty for unnecessary removal of damage</t>
  </si>
  <si>
    <t>to trees for the following diameter sizes:</t>
  </si>
  <si>
    <t>(a) 2600mm girth or less</t>
  </si>
  <si>
    <t>(b) Greater than 2600mm, but less than</t>
  </si>
  <si>
    <t xml:space="preserve">      6180mm girth</t>
  </si>
  <si>
    <t>(c) Greater than 6180mm girth</t>
  </si>
  <si>
    <t>Penalty for serious violations</t>
  </si>
  <si>
    <t>(a) Hazardous chemical/oil spill and/or</t>
  </si>
  <si>
    <t>(b) General damage to sensitive environments</t>
  </si>
  <si>
    <t>(c) Damage to cultural and historical sites</t>
  </si>
  <si>
    <t>(d) Pollution of water sources</t>
  </si>
  <si>
    <t>(e) Unauthorised blasting activities</t>
  </si>
  <si>
    <t>(f) Uncontrolled/unmanaged erosion per</t>
  </si>
  <si>
    <t xml:space="preserve">     incident, depending on environment impacts,</t>
  </si>
  <si>
    <t xml:space="preserve">     plus rehabilitation at contractor's cost</t>
  </si>
  <si>
    <t>Penalty for less serious violations</t>
  </si>
  <si>
    <t>(a) Littering on site</t>
  </si>
  <si>
    <t>(b) Lighting of illegal fires on site</t>
  </si>
  <si>
    <t>(c) Persistent or un-repaired fuel and oil leaks</t>
  </si>
  <si>
    <t>(d) Excess dust of excess noise emanating</t>
  </si>
  <si>
    <t xml:space="preserve">      from site</t>
  </si>
  <si>
    <t>(e) Dumping of milled material in side drains</t>
  </si>
  <si>
    <t xml:space="preserve">      or on grassed areas</t>
  </si>
  <si>
    <t>(f) Possession or use of intoxicating</t>
  </si>
  <si>
    <t xml:space="preserve">     substances on site</t>
  </si>
  <si>
    <t>(g) Any vehicles being driven in excess of</t>
  </si>
  <si>
    <t xml:space="preserve">      designated speed limits</t>
  </si>
  <si>
    <t>(h) Removal and/or damage to flora or cultural</t>
  </si>
  <si>
    <t xml:space="preserve">      or heritage objects on site, and/or killing</t>
  </si>
  <si>
    <t xml:space="preserve">      of wild life</t>
  </si>
  <si>
    <t>(i) Illegal hunting</t>
  </si>
  <si>
    <t>(j) Urination and defecation anywhere except</t>
  </si>
  <si>
    <t xml:space="preserve">     in designated areas</t>
  </si>
  <si>
    <t>SCHEDULE A: ROADWORKS</t>
  </si>
  <si>
    <t xml:space="preserve">C2.3          SUMMARY OF SCHEDULE OF QUANTITIES (CONTINUE) </t>
  </si>
  <si>
    <t>Structured Training</t>
  </si>
  <si>
    <t>TOTAL SCHEDULE D: (CARRIED TO CALCULATION OF TENDER SUM)</t>
  </si>
  <si>
    <t xml:space="preserve">       sub-item B12.02(a)</t>
  </si>
  <si>
    <t>TOTAL SCHEDULE E: (CARRIED TO CALCULATION OF TENDER SUM)</t>
  </si>
  <si>
    <t>TOTAL SCHEDULE A: (CARRIED TO CALCULATION OF TENDER SUM)</t>
  </si>
  <si>
    <t>Environmental Management Plan</t>
  </si>
  <si>
    <t>B15.17</t>
  </si>
  <si>
    <t>Penalty to be conducted for non-compliance</t>
  </si>
  <si>
    <t>with requirements for accomodation of traffic</t>
  </si>
  <si>
    <t>(a)  Fixed penalty for occurrence</t>
  </si>
  <si>
    <t>(b)  Time related penalty</t>
  </si>
  <si>
    <t>hr</t>
  </si>
  <si>
    <t>Office and laboratory accommodation:</t>
  </si>
  <si>
    <t>The provision of accommodation as specified,</t>
  </si>
  <si>
    <t xml:space="preserve">including roof, external and internal walls, </t>
  </si>
  <si>
    <t xml:space="preserve">windows complete with glazing, doors with </t>
  </si>
  <si>
    <t xml:space="preserve">locks and fittings burglar proofing, painting, </t>
  </si>
  <si>
    <t xml:space="preserve">floors, fencing, the provision of a 220/250 volt </t>
  </si>
  <si>
    <t xml:space="preserve">electrical installation with wiring, switchboards, </t>
  </si>
  <si>
    <t xml:space="preserve">etc, water and sewerage installation, and </t>
  </si>
  <si>
    <t xml:space="preserve">stores, complete, in accordance with the </t>
  </si>
  <si>
    <t xml:space="preserve">drawings and specifications, except for items </t>
  </si>
  <si>
    <t>scheduled elsewhere :</t>
  </si>
  <si>
    <t>(a)   Offices (interior floor space only)</t>
  </si>
  <si>
    <t>(b)   Laboratories (interior floor space only)</t>
  </si>
  <si>
    <t>(c)   Open concrete working floors, 150mm thick</t>
  </si>
  <si>
    <t>(d)   Roofs over open concrete working floors</t>
  </si>
  <si>
    <t>(e)   Ablution units</t>
  </si>
  <si>
    <t>Office and laboratory furniture:</t>
  </si>
  <si>
    <t>(a)   Chairs</t>
  </si>
  <si>
    <t>(d)   Desks, complete with drawers and locks</t>
  </si>
  <si>
    <t>(f)   Conference tables</t>
  </si>
  <si>
    <t>(a)   Items measured by number :</t>
  </si>
  <si>
    <t xml:space="preserve">        (i)     220/250 volt power points</t>
  </si>
  <si>
    <t xml:space="preserve">       (iii)    Double 80 watt fluorescent-light </t>
  </si>
  <si>
    <t xml:space="preserve">               fittings complete with ballast and tubes</t>
  </si>
  <si>
    <t xml:space="preserve">       (vi)   Wash-hand basins complete with </t>
  </si>
  <si>
    <t xml:space="preserve">               taps and drains</t>
  </si>
  <si>
    <t xml:space="preserve">       (vii)  Laboratory basins complete with swan- </t>
  </si>
  <si>
    <t xml:space="preserve">               neck taps and drains</t>
  </si>
  <si>
    <t xml:space="preserve">       (x)   Fire extinguishers, 9,0kg, all purpose dry </t>
  </si>
  <si>
    <t xml:space="preserve">              powder type, complete, mounted on wall </t>
  </si>
  <si>
    <t xml:space="preserve">              with brackets</t>
  </si>
  <si>
    <t xml:space="preserve">      (xi)  Air-conditioning units with, 2,2kW </t>
  </si>
  <si>
    <t xml:space="preserve">             minimum capacity, mounted and with  </t>
  </si>
  <si>
    <t xml:space="preserve">              own power connection</t>
  </si>
  <si>
    <t xml:space="preserve">      (xii)  Heater, space heating type, minimum </t>
  </si>
  <si>
    <t xml:space="preserve">              capacity 1,5 Kw</t>
  </si>
  <si>
    <t xml:space="preserve">      (xiii)  Curing chambers for UCS specimens, </t>
  </si>
  <si>
    <t xml:space="preserve">               complete with water connection, inclu-</t>
  </si>
  <si>
    <t xml:space="preserve">               ding the provision of brick partitions,</t>
  </si>
  <si>
    <t xml:space="preserve">               plaster, paint and shelving.</t>
  </si>
  <si>
    <t xml:space="preserve">      (xiv)  General - purpose steel cupboards</t>
  </si>
  <si>
    <t xml:space="preserve">               with shelves</t>
  </si>
  <si>
    <t xml:space="preserve">      (xvi) Refrigerators</t>
  </si>
  <si>
    <t xml:space="preserve">      (xviii)  Voltage stabilizers</t>
  </si>
  <si>
    <t xml:space="preserve">     (xix)  Automatic level with tripot</t>
  </si>
  <si>
    <t xml:space="preserve">    (xx)   100m "stylon" steel tape</t>
  </si>
  <si>
    <t xml:space="preserve">    (xxi)  5m leveling staff (1cm gradutions with</t>
  </si>
  <si>
    <t xml:space="preserve">                bubble)</t>
  </si>
  <si>
    <t xml:space="preserve">    (xxii)  800 Mhz Pentium IV computer with</t>
  </si>
  <si>
    <t xml:space="preserve">                min. 40 GB harddrive, cd &amp; dvd-rom,</t>
  </si>
  <si>
    <t xml:space="preserve">                keyboard, mouse, colour monitor etc.</t>
  </si>
  <si>
    <t xml:space="preserve">                and HP Deskjet 840C colour printer</t>
  </si>
  <si>
    <t xml:space="preserve">(b)    Prime-cost items and items paid for in a </t>
  </si>
  <si>
    <t xml:space="preserve">         lump sum:</t>
  </si>
  <si>
    <t xml:space="preserve">     (ix)  Provision of cellular telephones:</t>
  </si>
  <si>
    <t xml:space="preserve">           (1)  Provision of cellular telephones</t>
  </si>
  <si>
    <t xml:space="preserve">           (2)  Cost of calls and other charges</t>
  </si>
  <si>
    <t>Prov. sum</t>
  </si>
  <si>
    <t xml:space="preserve">           (3)  Handling cost and profit in respect of </t>
  </si>
  <si>
    <t>(c)   Items measured by area:</t>
  </si>
  <si>
    <t xml:space="preserve">      (viii)  Notice boards as per dwg. No.   </t>
  </si>
  <si>
    <t xml:space="preserve">      (ix)  White board </t>
  </si>
  <si>
    <t>Car ports</t>
  </si>
  <si>
    <t xml:space="preserve">Car ports, 3.0m wide and 2,5m high, at offices </t>
  </si>
  <si>
    <t xml:space="preserve">Rented, hotel and other accommodation </t>
  </si>
  <si>
    <t>(a)  Provisional sum for providing rented housing,</t>
  </si>
  <si>
    <t xml:space="preserve">       hotel or other accommodation as described</t>
  </si>
  <si>
    <t>Prov.Sum</t>
  </si>
  <si>
    <t xml:space="preserve">(b)  Handling costs and profit in respect of </t>
  </si>
  <si>
    <t xml:space="preserve">       subitem 14.07 (a)</t>
  </si>
  <si>
    <t>Services:</t>
  </si>
  <si>
    <t>(a)    Services at offices:</t>
  </si>
  <si>
    <t xml:space="preserve">    (i)  Fixed costs</t>
  </si>
  <si>
    <t xml:space="preserve">    (ii)  Running costs</t>
  </si>
  <si>
    <t>14.10</t>
  </si>
  <si>
    <t>Provision of photostat facilities</t>
  </si>
  <si>
    <t>CALCULATION OF TENDER SUM</t>
  </si>
  <si>
    <t>B</t>
  </si>
  <si>
    <t>SCHEDULE C: ENVIRONMENTAL MANAGEMENT PLAN</t>
  </si>
  <si>
    <t>B12.02</t>
  </si>
  <si>
    <t>B17.01</t>
  </si>
  <si>
    <t>(b)    Single carriageway road and road reserve</t>
  </si>
  <si>
    <t>ROAD SIGNS</t>
  </si>
  <si>
    <t>B56.01</t>
  </si>
  <si>
    <t>Road sign boards with painted or coloured</t>
  </si>
  <si>
    <t>semi-matt background. Symbols, lettering and</t>
  </si>
  <si>
    <t>borders in diamond grade retro- reflective</t>
  </si>
  <si>
    <t xml:space="preserve">material, where the sign board is </t>
  </si>
  <si>
    <t>constructed from:</t>
  </si>
  <si>
    <t>(c)   Prepainted galvanized steel plate (chromadek</t>
  </si>
  <si>
    <t xml:space="preserve">     (i)  Area not exceeding 2m²</t>
  </si>
  <si>
    <t xml:space="preserve">     (ii)  Area exceeding 2m² but not exceeding </t>
  </si>
  <si>
    <t xml:space="preserve">            10m²</t>
  </si>
  <si>
    <t xml:space="preserve">     (iii)  Area exceeding 10m²</t>
  </si>
  <si>
    <t>Extra over item 56.01 for using:</t>
  </si>
  <si>
    <t>(a)   Background of retro-reflective material:</t>
  </si>
  <si>
    <t xml:space="preserve">     (i)  Class llI</t>
  </si>
  <si>
    <t>Road sign supports (over-head road sign</t>
  </si>
  <si>
    <t>structures excluded):</t>
  </si>
  <si>
    <t>(b) Timber:</t>
  </si>
  <si>
    <t>Extra over item 56.05 for cement-treated soil</t>
  </si>
  <si>
    <t>backfill</t>
  </si>
  <si>
    <t>Extra over item 56.05 for rock excavation</t>
  </si>
  <si>
    <t>Contract Nameboard (As per drawing)</t>
  </si>
  <si>
    <t>Road Signs</t>
  </si>
  <si>
    <t>LI</t>
  </si>
  <si>
    <t xml:space="preserve"> </t>
  </si>
  <si>
    <t>Provision for a Community Liaison Officer</t>
  </si>
  <si>
    <t>B12.04</t>
  </si>
  <si>
    <t>(a) Mine Health and Safety Obiligations</t>
  </si>
  <si>
    <t>(b) Special Information Signs</t>
  </si>
  <si>
    <t>(c.)Provision for security guards</t>
  </si>
  <si>
    <t>B12.05</t>
  </si>
  <si>
    <t>month</t>
  </si>
  <si>
    <t>PC Sum</t>
  </si>
  <si>
    <t>B12.06</t>
  </si>
  <si>
    <t>B14.02</t>
  </si>
  <si>
    <t>B14.06</t>
  </si>
  <si>
    <t>(e) Road signs, R- and TR-series, 1200 mm dia</t>
  </si>
  <si>
    <t>(f) Road signs, TW-series, 1524 mm sides</t>
  </si>
  <si>
    <t>(g) Road signs, STW, DTG, TGS and TG-series</t>
  </si>
  <si>
    <t>(h) Delineators (TW401 &amp; TW402)</t>
  </si>
  <si>
    <t>(i) Single</t>
  </si>
  <si>
    <t>(1) 800mm x 250mm</t>
  </si>
  <si>
    <t>(ii) Double, mounted back to back</t>
  </si>
  <si>
    <t>TOTAL SCHEDULE  B: ENVIRONMENTAL MANAGEMENT PLAN</t>
  </si>
  <si>
    <t>TOTAL SCHEDULE  C: STRUCTURED TRAINING</t>
  </si>
  <si>
    <t>C12.05</t>
  </si>
  <si>
    <t>B100.01</t>
  </si>
  <si>
    <t>B100.02</t>
  </si>
  <si>
    <t>B100.03</t>
  </si>
  <si>
    <t>t</t>
  </si>
  <si>
    <t xml:space="preserve">       in subsubclause 14.03 (c)(ii) including services</t>
  </si>
  <si>
    <t>B14.07</t>
  </si>
  <si>
    <t>TENDER (CONTRACT) PRICE CARRIED TO FORM OF OFFER OF ACCEPTANCE (Page C.3)</t>
  </si>
  <si>
    <t>Temporary traffic-control facilities:                                                       (Note: These items are under the control of the engineer and will only be use and paid as instructed by the engineer at section NOT part of the 0.2 Km above which are paid under item B15.01)</t>
  </si>
  <si>
    <t xml:space="preserve">2300: CONCRETE KERBING, CONCRETE 
CHANNELLING, CHUTES AND DOWNPIPES, AND CONCRETE LININGS FOR OPEN DRAINS </t>
  </si>
  <si>
    <t>Concrete Kerbing Class 30/19</t>
  </si>
  <si>
    <t>(a) Figure 8c as shown on the drawings</t>
  </si>
  <si>
    <t>B23.16</t>
  </si>
  <si>
    <t>Cast insitu concrete and formwork:</t>
  </si>
  <si>
    <t>(a) Concrete edge beam (25/19) MPa</t>
  </si>
  <si>
    <t>3100</t>
  </si>
  <si>
    <t>3100: BORROW MATERIALS</t>
  </si>
  <si>
    <t>B31.01</t>
  </si>
  <si>
    <t>Excess overburden:</t>
  </si>
  <si>
    <t>(a) Depth up to and including 0,5m</t>
  </si>
  <si>
    <t xml:space="preserve"> m³</t>
  </si>
  <si>
    <t>(b) Depth exceeding 0,5m and up to 1,5m</t>
  </si>
  <si>
    <t>31.03</t>
  </si>
  <si>
    <t>Finishing-off borrow areas in:</t>
  </si>
  <si>
    <t>(a) Hard material</t>
  </si>
  <si>
    <t xml:space="preserve"> ha</t>
  </si>
  <si>
    <t>(c) Soft material</t>
  </si>
  <si>
    <t>Fencing</t>
  </si>
  <si>
    <t>31/B55.10</t>
  </si>
  <si>
    <t>Borrow-pit game proof fencing</t>
  </si>
  <si>
    <t>(a) Provisional sum for the erecting of 1.8m height, with provision of gate fencing around borrow pit.</t>
  </si>
  <si>
    <t>Prov Sum</t>
  </si>
  <si>
    <t>-</t>
  </si>
  <si>
    <t>(b) Handling costs and profit in respect of subitem 31/B55.10(a)</t>
  </si>
  <si>
    <t>3300</t>
  </si>
  <si>
    <t>3300: MASS EARTHWORKS</t>
  </si>
  <si>
    <t>33.04</t>
  </si>
  <si>
    <t>Cut to spoil, including free-haul up to 1.0km, material obtained from:</t>
  </si>
  <si>
    <t>(a) Soft excavation</t>
  </si>
  <si>
    <t>(b) Intermediate excavation</t>
  </si>
  <si>
    <t>(c) Hard excavation</t>
  </si>
  <si>
    <t>(d) Boulder Excavation class B</t>
  </si>
  <si>
    <t>33.10</t>
  </si>
  <si>
    <t>Roadbed preparation and the compaction of material</t>
  </si>
  <si>
    <t xml:space="preserve">  </t>
  </si>
  <si>
    <t>(a) Compaction to 90% of modified AASHTO density</t>
  </si>
  <si>
    <t>33.11</t>
  </si>
  <si>
    <t>Three roller passes</t>
  </si>
  <si>
    <t>(a) Vibratory roller</t>
  </si>
  <si>
    <t>(b) Heavy grid roller</t>
  </si>
  <si>
    <t>33/16.00</t>
  </si>
  <si>
    <t xml:space="preserve">1600: OVERHAUL </t>
  </si>
  <si>
    <t>33/16.02</t>
  </si>
  <si>
    <t>Overhaul on material hauled in excess of 1,0 km (ordinary overhaul)</t>
  </si>
  <si>
    <t>m³.km</t>
  </si>
  <si>
    <t>3400</t>
  </si>
  <si>
    <t>3400: PAVEMENT LAYERS OF GRAVEL MATERIAL</t>
  </si>
  <si>
    <t>34.01</t>
  </si>
  <si>
    <t>Pavement layers constructed from gravel taken from cut or borrow, including free-haul up to 1,0 km:</t>
  </si>
  <si>
    <t>(a) Gravel selected layer compacted to:</t>
  </si>
  <si>
    <t>(c) Gravel subbase(unstabilised gravel compacted to):</t>
  </si>
  <si>
    <t>(f) Gravel base (chemically stabilized material) compacted to :</t>
  </si>
  <si>
    <t>(i) 150mm layer thickness to 97% of modified AASHTO density</t>
  </si>
  <si>
    <t>(g) Gravel shoulder compacted to:</t>
  </si>
  <si>
    <t xml:space="preserve">   (ii) 95% of modified AASHTO density ( 150 mm compacted layer thickness)</t>
  </si>
  <si>
    <t>34/16.02</t>
  </si>
  <si>
    <t>Overhaul on material hauled in excess of 1.0 km(ordinary overhaul)</t>
  </si>
  <si>
    <t>3500</t>
  </si>
  <si>
    <t>3500: STABILIZATION</t>
  </si>
  <si>
    <t>35.01</t>
  </si>
  <si>
    <t>Chemical stabilisation extra-over unstabilized compacted layers:</t>
  </si>
  <si>
    <t>(a) Base  layer : 150mm thickness</t>
  </si>
  <si>
    <t>B35.02</t>
  </si>
  <si>
    <t>Chemical stabilising agent:</t>
  </si>
  <si>
    <t>(a) CEM II A/L 32.5 cement</t>
  </si>
  <si>
    <t>35.04</t>
  </si>
  <si>
    <t>Provision and application of water for curing</t>
  </si>
  <si>
    <t>kl</t>
  </si>
  <si>
    <t>35.05</t>
  </si>
  <si>
    <t>Curing by covering with subsequent layer</t>
  </si>
  <si>
    <r>
      <t>m</t>
    </r>
    <r>
      <rPr>
        <vertAlign val="superscript"/>
        <sz val="10"/>
        <rFont val="Arial"/>
        <family val="2"/>
      </rPr>
      <t>2</t>
    </r>
  </si>
  <si>
    <t>Stabilisation</t>
  </si>
  <si>
    <t>Pavement layers of gravel</t>
  </si>
  <si>
    <t>Mass Earthworks</t>
  </si>
  <si>
    <t>Borrow materials</t>
  </si>
  <si>
    <t>Concrete Kerbing, Concrete Channeling, Open Chutes</t>
  </si>
  <si>
    <t>Provision of approved herbicide and ant poison:</t>
  </si>
  <si>
    <t>(a) Provision of materials</t>
  </si>
  <si>
    <t>P C Sum</t>
  </si>
  <si>
    <t>(b) Contractor's charges and profit added to 
      the prime cost sum</t>
  </si>
  <si>
    <r>
      <t xml:space="preserve">      </t>
    </r>
    <r>
      <rPr>
        <sz val="10"/>
        <rFont val="Arial"/>
        <family val="2"/>
      </rPr>
      <t>dumping in non-approved sites</t>
    </r>
  </si>
  <si>
    <t>2200: PREFABRICATED CULVERTS</t>
  </si>
  <si>
    <t>B22.01</t>
  </si>
  <si>
    <t>Excavation:</t>
  </si>
  <si>
    <t>(a)  Excavating soft material situated within the</t>
  </si>
  <si>
    <r>
      <t xml:space="preserve">       </t>
    </r>
    <r>
      <rPr>
        <sz val="10"/>
        <rFont val="Arial"/>
        <family val="2"/>
      </rPr>
      <t>following depth ranges below the surface</t>
    </r>
  </si>
  <si>
    <t xml:space="preserve">       level:</t>
  </si>
  <si>
    <t xml:space="preserve">     (i)  0m up to 1,5m</t>
  </si>
  <si>
    <t xml:space="preserve">     (ii)  Exceeding 1,5m up to 3,0m</t>
  </si>
  <si>
    <t>(b)  Extra over subitem 22.01(a) for excavation in</t>
  </si>
  <si>
    <t xml:space="preserve">       hard material irrespective of depth</t>
  </si>
  <si>
    <t>Backfilling:</t>
  </si>
  <si>
    <t>(a)  Using the excavated material</t>
  </si>
  <si>
    <t>(b)  Using imported selected material</t>
  </si>
  <si>
    <t>(c)  Extra over subitems 22.02(a) and 22.02(b) for</t>
  </si>
  <si>
    <t xml:space="preserve">       soil cement backfilling (3% cement)</t>
  </si>
  <si>
    <t>Conrete pipe culverts:</t>
  </si>
  <si>
    <t>(b) On class B bedding</t>
  </si>
  <si>
    <t>Cast in situ concrete and formwork:</t>
  </si>
  <si>
    <t xml:space="preserve">(c)  In inlet and outlet structures, skewed ends, </t>
  </si>
  <si>
    <t xml:space="preserve">       catchpits,manholes, thrust and anchor </t>
  </si>
  <si>
    <t xml:space="preserve">       blocks, excluding formwork but including</t>
  </si>
  <si>
    <t xml:space="preserve">       Class U2 surface finish:</t>
  </si>
  <si>
    <t xml:space="preserve">      (i)  Class 25/19 concrete</t>
  </si>
  <si>
    <t xml:space="preserve">(d)  Formwork of concrete under subitem </t>
  </si>
  <si>
    <t xml:space="preserve">       22.07(c)   </t>
  </si>
  <si>
    <t xml:space="preserve">      (i)  Vertical formwork for F1 surface finish</t>
  </si>
  <si>
    <t xml:space="preserve">      (ii)  Vertical formwork for F2 surface finish</t>
  </si>
  <si>
    <t>Steel reinforcement:</t>
  </si>
  <si>
    <t>(b) High tensile steel bars</t>
  </si>
  <si>
    <t>(c)  Welded steel frabric REF 395</t>
  </si>
  <si>
    <t>Manholes, catchpits, precast inlet and outlet 
structures complete: [Dwg No.]</t>
  </si>
  <si>
    <t>(a) Manholes:</t>
  </si>
  <si>
    <t xml:space="preserve">    (i) Type A</t>
  </si>
  <si>
    <t xml:space="preserve">    (iii) Type C (Junction Box)</t>
  </si>
  <si>
    <t>(b) Catchpits</t>
  </si>
  <si>
    <t xml:space="preserve">    (i) Kerb inlet Type 1 (Terminal Kerb Inlet)</t>
  </si>
  <si>
    <t xml:space="preserve">    (ii) Kerb inlet Type 2 (Combination Kerb Inlet/Manhole)</t>
  </si>
  <si>
    <t>Prefarbicated Culvert Structure</t>
  </si>
  <si>
    <t>SCHEDULE C: STRUCTURED TRAINING</t>
  </si>
  <si>
    <t>B12.03</t>
  </si>
  <si>
    <t>Relocation and protection of existing services:</t>
  </si>
  <si>
    <t>a)   Relocation, including lowering or raising,</t>
  </si>
  <si>
    <t xml:space="preserve">      items in the schedule of quantities.</t>
  </si>
  <si>
    <t>b)   Handling cost and profit in respect of</t>
  </si>
  <si>
    <t xml:space="preserve">       sub-item B12.03(a) </t>
  </si>
  <si>
    <t xml:space="preserve">       protection and/or repair of existing services</t>
  </si>
  <si>
    <t xml:space="preserve">      which are not allowed for under any other</t>
  </si>
  <si>
    <t>Service ducts:</t>
  </si>
  <si>
    <t>(a) Ordinary pipes</t>
  </si>
  <si>
    <t xml:space="preserve">    (i) 110mm Upvc Class 6</t>
  </si>
  <si>
    <t>(b) Split pipes:</t>
  </si>
  <si>
    <t xml:space="preserve">     (i) 150mm Upvc Class 6</t>
  </si>
  <si>
    <t>33.07</t>
  </si>
  <si>
    <t>Removal of unsuitable material, including 1.0km free-hual</t>
  </si>
  <si>
    <t>(ii) Unstable material</t>
  </si>
  <si>
    <t>2100 DRAINS</t>
  </si>
  <si>
    <t>Excavation for subsoil drainage systems</t>
  </si>
  <si>
    <t>(a) Excavating soft material situated within the following depth ranges below surface level:</t>
  </si>
  <si>
    <t xml:space="preserve"> (i) 0 m up to 1,5m</t>
  </si>
  <si>
    <t>(b) Extra over subitem 21.03(a) for excavation in hard material irrespective of depth</t>
  </si>
  <si>
    <t>.</t>
  </si>
  <si>
    <t>Impermeable backfilling to subsoil drainage systems</t>
  </si>
  <si>
    <t>Natural permeable material in subsoil drainage systems (crushed stone)</t>
  </si>
  <si>
    <t>(b) Crushed stone obtained from commercial sources</t>
  </si>
  <si>
    <t>(ii) Coarse grade stone</t>
  </si>
  <si>
    <t>Natural permeable material in subsoil drainage systems (Sand)</t>
  </si>
  <si>
    <t>(b) Sand from commercial sources</t>
  </si>
  <si>
    <t>(b) Unplasticised PVC pipes and fittings, normal duty complete with couplings</t>
  </si>
  <si>
    <t>(1) Perforated</t>
  </si>
  <si>
    <t>(i) 150mm dia.</t>
  </si>
  <si>
    <t>Synthetic fibre filter fabric</t>
  </si>
  <si>
    <t>(i) "Kaymat U24 or approved equivalent</t>
  </si>
  <si>
    <t>Concrete outlet structures, manhole boxes, junction boxes and cleaning eyes for subsoil drainage systems:</t>
  </si>
  <si>
    <t>(a) Outlet structures</t>
  </si>
  <si>
    <t>22/B3300</t>
  </si>
  <si>
    <t>Foundation fill consisting of :</t>
  </si>
  <si>
    <t>(a) Rock fill</t>
  </si>
  <si>
    <t>(b) Crushed-stone fill</t>
  </si>
  <si>
    <t>Portal and retangular culverts:</t>
  </si>
  <si>
    <t>(b) In floor slabs for portal or rectangular culverts, 
including formwork and class U2 surface finish, class 25/19 concrete</t>
  </si>
  <si>
    <t>(b) Figure 3 as shown on the drawings</t>
  </si>
  <si>
    <t>(c) Figure 7 as shown on the drawings</t>
  </si>
  <si>
    <t xml:space="preserve">Cut and borrow to fill, including free-haul </t>
  </si>
  <si>
    <t>(a) Material in compacted layer thichness of 200mm and less</t>
  </si>
  <si>
    <t>(i) Compacted to 90% modified AASHTO density</t>
  </si>
  <si>
    <t xml:space="preserve">(b) Rock Fill (as specified in subclause 3209 (c ) </t>
  </si>
  <si>
    <t>Cast in situ concrete chutes (measured by 
components)</t>
  </si>
  <si>
    <t>(a) Concrete class 30/19</t>
  </si>
  <si>
    <t>(b) Formwork to provide class F1 surface finish</t>
  </si>
  <si>
    <t xml:space="preserve"> m²</t>
  </si>
  <si>
    <t xml:space="preserve">Trimming of excavations for concrete-lined open drains
</t>
  </si>
  <si>
    <t>(a) In soft material</t>
  </si>
  <si>
    <t>Drains</t>
  </si>
  <si>
    <t>(i) 2100mm (W) x 900mm (H) (Class 75S)</t>
  </si>
  <si>
    <t>(c)  Remuneration of workers undergoing training</t>
  </si>
  <si>
    <t>Accommodating traffic and maintaining temporary deviations including all flagmen required</t>
  </si>
  <si>
    <t>B15.01</t>
  </si>
  <si>
    <t>Concrete block paving:</t>
  </si>
  <si>
    <t>(b) Concrete pavers, terracotta colour, 25 MPa,</t>
  </si>
  <si>
    <t>Concrete edge beams of:</t>
  </si>
  <si>
    <t>(a) Class 25/19 cast in-situ concrete</t>
  </si>
  <si>
    <t>Concrete Block paving for Roads</t>
  </si>
  <si>
    <t>8100: TESTING MATERIALS AND WORKMANSHIP</t>
  </si>
  <si>
    <t>(a) Cost of testing</t>
  </si>
  <si>
    <t>(b) Handling costs and profits in respect of subitems B81.02(a)</t>
  </si>
  <si>
    <t>Testing Materials and Workmanship</t>
  </si>
  <si>
    <t>(a) Concrete pavers, grey colour, 25 MPa,</t>
  </si>
  <si>
    <t>(a) Normal areas</t>
  </si>
  <si>
    <t>i) Within the road reserve</t>
  </si>
  <si>
    <t>ii) In borrow pits</t>
  </si>
  <si>
    <t xml:space="preserve">SUB-TOTAL </t>
  </si>
  <si>
    <t>B12.07</t>
  </si>
  <si>
    <t>Provision of Environmetal Management</t>
  </si>
  <si>
    <t>`</t>
  </si>
  <si>
    <t xml:space="preserve">a)  Allow a Povisional sum for Basic assessment Report, EMPR for the Borrow-pits, </t>
  </si>
  <si>
    <t>Provision of Geotechnical Services</t>
  </si>
  <si>
    <t xml:space="preserve">a)  Allow a Povisional sum for Geotechnical Services, </t>
  </si>
  <si>
    <t>B73,14</t>
  </si>
  <si>
    <t>Speed Humps</t>
  </si>
  <si>
    <t>(a) Construction of Speed Hump with Concrete pavers, grey colour, 25 MPa, with spacer nibs, 50 mm thick on river sand bedding as per Drawings</t>
  </si>
  <si>
    <t>with spacer nibs, 20 mm thick on river sand bedding</t>
  </si>
  <si>
    <t>with spacer nibs, 20 mm thick</t>
  </si>
  <si>
    <t>c) 80mm thick, interlocking concrete pavers,Class 2 herringbone bond, 20 mm thick on river sand bedding</t>
  </si>
  <si>
    <t>Asphalt Base and Surfacing</t>
  </si>
  <si>
    <t>Prime</t>
  </si>
  <si>
    <t>4100: PRIME COAT</t>
  </si>
  <si>
    <t>B41.01</t>
  </si>
  <si>
    <t>Prime coat:</t>
  </si>
  <si>
    <t xml:space="preserve">(b)  Quick drying MC30 Cutback Bitumen or similar </t>
  </si>
  <si>
    <t>approved product</t>
  </si>
  <si>
    <t>Extra over item 41.01 for applying the prime</t>
  </si>
  <si>
    <t>coat in areas accessible only to hand held</t>
  </si>
  <si>
    <t>equipment</t>
  </si>
  <si>
    <t>4100</t>
  </si>
  <si>
    <t>litre</t>
  </si>
  <si>
    <t>42.02</t>
  </si>
  <si>
    <t>Asphalt surfacing</t>
  </si>
  <si>
    <t xml:space="preserve">(a) Continously graded hot-mix asphalt using: </t>
  </si>
  <si>
    <t>Tack coat of 30% stable-grade emulsion</t>
  </si>
  <si>
    <t>100mm Cores in asphalt paving</t>
  </si>
  <si>
    <t>(a) In layer thickness of 200mm and less:</t>
  </si>
  <si>
    <t xml:space="preserve">ADD 15% VAT </t>
  </si>
  <si>
    <t>CONTINGENCIES (10%)</t>
  </si>
  <si>
    <t xml:space="preserve">    (i) 450mm (Class 75d)</t>
  </si>
  <si>
    <t xml:space="preserve">    (i) 600mm (Class 75d)</t>
  </si>
  <si>
    <t xml:space="preserve">    (i) 750mm (Class 75d)</t>
  </si>
  <si>
    <t>MOGALAKWENA LOCAL MUNICIPALITY</t>
  </si>
  <si>
    <t>(600mm or less)</t>
  </si>
  <si>
    <t>B22.13</t>
  </si>
  <si>
    <t>Removing existing pipes</t>
  </si>
  <si>
    <t>21.01</t>
  </si>
  <si>
    <t>Excavating for open drain</t>
  </si>
  <si>
    <t xml:space="preserve">       following depth ranges below the surface</t>
  </si>
  <si>
    <t>(b)  Extra over subitem 21.01(a) for excavation in</t>
  </si>
  <si>
    <t>5100: PITCHING,STONEWORK AND PROTECTION AGAINST EROSION</t>
  </si>
  <si>
    <t>51.01.</t>
  </si>
  <si>
    <t>Stone pitching:</t>
  </si>
  <si>
    <t>(b) Grouted stone pitching</t>
  </si>
  <si>
    <t>Pitching, Stonework and Protection Against Erosion</t>
  </si>
  <si>
    <t>34.14</t>
  </si>
  <si>
    <t>Pavement layers constructed from gravel obtained from commercial sources or sources provided by the contractor, including unlimited free haul:</t>
  </si>
  <si>
    <t>(c) Gravel base (chemically stabilized material) compacted to :</t>
  </si>
  <si>
    <t>(i) 60/70 pen, 30 mm thick medium grade</t>
  </si>
  <si>
    <t>(b) Gravel subbase (unstabilised material) compacted to:</t>
  </si>
  <si>
    <t>Extra over item 33.01 for excavating and breaking down material in -</t>
  </si>
  <si>
    <t>(a) Intermediate excavation</t>
  </si>
  <si>
    <t>(b) Hard excavation</t>
  </si>
  <si>
    <t xml:space="preserve">                 subsubitem B14.03(b)(ix)(1, 2) above</t>
  </si>
  <si>
    <t>up to 1,0km from road reserve</t>
  </si>
  <si>
    <t>B33,01</t>
  </si>
  <si>
    <t>(i) 95% of modified AASHTO density (150mm compacted layer thickness)</t>
  </si>
  <si>
    <t>(i) 97% of modified AASHTO density (150mm compacted layer thickness - G4 gravel)</t>
  </si>
  <si>
    <t>(i) 150mm layer thickness to 98% of modified AASHTO density</t>
  </si>
  <si>
    <t xml:space="preserve">       PSC members at R180/month</t>
  </si>
  <si>
    <t xml:space="preserve">       Community Liaison Officer @ R 4050.00 p/m</t>
  </si>
  <si>
    <t>(i) 150mm layer thickness to 93% modified
AASHTO density - G5 material</t>
  </si>
  <si>
    <r>
      <t xml:space="preserve">        </t>
    </r>
    <r>
      <rPr>
        <sz val="10"/>
        <rFont val="Arial"/>
        <family val="2"/>
      </rPr>
      <t>or approved equivalent):</t>
    </r>
  </si>
  <si>
    <r>
      <t xml:space="preserve">     </t>
    </r>
    <r>
      <rPr>
        <sz val="10"/>
        <rFont val="Arial"/>
        <family val="2"/>
      </rPr>
      <t>(i)   100mm dia.</t>
    </r>
  </si>
  <si>
    <t>B12.08</t>
  </si>
  <si>
    <t>73/B51,04</t>
  </si>
  <si>
    <t>73/B51,06</t>
  </si>
  <si>
    <t>Clearing and grubbing at inlets and outlets of
 hydraulic structures</t>
  </si>
  <si>
    <t>Cleaning out of hydraulic structures</t>
  </si>
  <si>
    <t>(a)    Pipes with an internal diameter up to and</t>
  </si>
  <si>
    <t xml:space="preserve">         including 750 mm</t>
  </si>
  <si>
    <t xml:space="preserve">(b)    Pipes with an internal diameter exceeding        </t>
  </si>
  <si>
    <t xml:space="preserve">         750 mm.</t>
  </si>
  <si>
    <t xml:space="preserve">(c)    Box culverts up to and including 1.5 m </t>
  </si>
  <si>
    <t xml:space="preserve">         vertical dimension.</t>
  </si>
  <si>
    <t xml:space="preserve">(d)    Box culverts exceeding 1.5 m vertical </t>
  </si>
  <si>
    <t xml:space="preserve">        dimension.</t>
  </si>
  <si>
    <t>B17.07</t>
  </si>
  <si>
    <t>Extra over item 17.01 for the removal and stockpiling existing paving blocks for re-use (including a freehaul distance of 1km)</t>
  </si>
  <si>
    <t>B17.08</t>
  </si>
  <si>
    <t>Extra over item B 17.01 for the removal to spoil of (including a freehaul distance of 1km):</t>
  </si>
  <si>
    <t>(b) Paving blocks</t>
  </si>
  <si>
    <t>B 17.09</t>
  </si>
  <si>
    <t>Removal and disposal of concrete kerbing or kerbing channel combination (including a freehaul distance of 1 km)</t>
  </si>
  <si>
    <t>Banks and Dykes</t>
  </si>
  <si>
    <t>(b) Contruction of Earth Embankments and compacted to 93% Mod AASHTO as indicated in the drawings</t>
  </si>
  <si>
    <t>B21.15</t>
  </si>
  <si>
    <t>Overhaul for material hauled in excess of 1km freehaul(Normal overhaul)</t>
  </si>
  <si>
    <t>m3km</t>
  </si>
  <si>
    <t xml:space="preserve">    (i) 1000mm (Class 75d)</t>
  </si>
  <si>
    <t>Removing existing concrete:</t>
  </si>
  <si>
    <t>(a)  Plain concrete</t>
  </si>
  <si>
    <t>(b)  Reinforced concrete</t>
  </si>
  <si>
    <t>(b) In hard material</t>
  </si>
  <si>
    <t>m2</t>
  </si>
  <si>
    <t xml:space="preserve">Inlet, outlet, transition and similar structures: </t>
  </si>
  <si>
    <t>(including in-situ concrete chutes)</t>
  </si>
  <si>
    <t>(a)  Cast in situ concrete lining for Chute inlets</t>
  </si>
  <si>
    <t xml:space="preserve">       Type "E": (Class 20/19 concrete):</t>
  </si>
  <si>
    <t>m3</t>
  </si>
  <si>
    <t>(b)  Formwork (Class F1 surface finish) for</t>
  </si>
  <si>
    <t xml:space="preserve">       Type "E" chutes &amp; inlets :</t>
  </si>
  <si>
    <t xml:space="preserve">(i)   To side with formwork on both internal </t>
  </si>
  <si>
    <t xml:space="preserve">       and external faces (each face measured)</t>
  </si>
  <si>
    <t>(c)  Class U2 surface finish to</t>
  </si>
  <si>
    <t xml:space="preserve">       cast in situ concrete:</t>
  </si>
  <si>
    <t>Concrete lining for open drains</t>
  </si>
  <si>
    <t>(a) Cast in situ concrete lining (25/19)</t>
  </si>
  <si>
    <t xml:space="preserve"> (i) 500 mm x 500 mm x 125 mm</t>
  </si>
  <si>
    <t>Formwork to cast in situ concrete lining for open drains (class F2 surface finish)</t>
  </si>
  <si>
    <t>(c) To ends of slabs</t>
  </si>
  <si>
    <t>Sealed joints in concrete linings of open drains</t>
  </si>
  <si>
    <t>(a) 10mm: "flexcell" joint</t>
  </si>
  <si>
    <t>Gabions</t>
  </si>
  <si>
    <t>GABIONS</t>
  </si>
  <si>
    <t>Foundation trench excavation and backfilling:</t>
  </si>
  <si>
    <t>(b)   In all other classes of material</t>
  </si>
  <si>
    <t>Surface preperation for bedding the gabions</t>
  </si>
  <si>
    <t>B52.03</t>
  </si>
  <si>
    <t>Gabions:</t>
  </si>
  <si>
    <t>(a)   Galvanized gabion boxes:</t>
  </si>
  <si>
    <t xml:space="preserve">        Mesh size:                   80mm x 100mm</t>
  </si>
  <si>
    <t xml:space="preserve">        Wire diameter:            2,7mm</t>
  </si>
  <si>
    <t xml:space="preserve">        Diaphragm spacing:  1,0m</t>
  </si>
  <si>
    <t xml:space="preserve">    (i)  2m x 1m x 1m</t>
  </si>
  <si>
    <t>(c)   Galvanized gabion mattresses:</t>
  </si>
  <si>
    <t xml:space="preserve">        Wire diameter:            2,5mm</t>
  </si>
  <si>
    <t xml:space="preserve">    (i)  0,230m deep</t>
  </si>
  <si>
    <t xml:space="preserve">    (ii)  0.300m deep</t>
  </si>
  <si>
    <t>Filter fabric:</t>
  </si>
  <si>
    <t>(a)   Grade U24 or approved equivalent</t>
  </si>
  <si>
    <t>MAHWELERENG ROADS AND STORM-WATER PHASE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</si>
</sst>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R&quot;\ #,##0;&quot;R&quot;\ \-#,##0"/>
    <numFmt numFmtId="44" formatCode="_ &quot;R&quot;\ * #,##0.00_ ;_ &quot;R&quot;\ * \-#,##0.00_ ;_ &quot;R&quot;\ * &quot;-&quot;??_ ;_ @_ "/>
    <numFmt numFmtId="43" formatCode="_ * #,##0.00_ ;_ * \-#,##0.00_ ;_ * &quot;-&quot;??_ ;_ @_ "/>
    <numFmt numFmtId="164" formatCode="_(* #,##0.00_);_(* \(#,##0.00\);_(* &quot;-&quot;??_);_(@_)"/>
    <numFmt numFmtId="165" formatCode="#,##0.0"/>
    <numFmt numFmtId="166" formatCode="&quot;R&quot;\ #,##0.00"/>
    <numFmt numFmtId="167" formatCode="_(&quot;$&quot;* #,##0.00_);_(&quot;$&quot;* \(#,##0.00\);_(&quot;$&quot;* &quot;-&quot;??_);_(@_)"/>
    <numFmt numFmtId="168" formatCode="0.0"/>
    <numFmt numFmtId="169" formatCode="_(* #,##0.0_);_(* \(#,##0.0\);_(* &quot;-&quot;?_);_(@_)"/>
    <numFmt numFmtId="170" formatCode="0.0%"/>
    <numFmt numFmtId="171" formatCode="#,##0_ ;[Red]\-#,##0\ "/>
    <numFmt numFmtId="172" formatCode="#,##0.000"/>
    <numFmt numFmtId="173" formatCode="&quot;R&quot;#,##0.00_);\(&quot;R&quot;#,##0.00\)"/>
    <numFmt numFmtId="174" formatCode="\$#,##0\ ;\(\$#,##0\)"/>
    <numFmt numFmtId="175" formatCode="&quot;R&quot;#,##0.00;\-&quot;R&quot;#,##0.00"/>
    <numFmt numFmtId="176" formatCode="&quot;R&quot;\ #,##0.00;[Red]&quot;R&quot;\ #,##0.00"/>
    <numFmt numFmtId="177" formatCode="_(&quot;R&quot;* #,##0.00_);_(&quot;R&quot;* \(#,##0.00\);_(&quot;R&quot;* &quot;-&quot;??_);_(@_)"/>
    <numFmt numFmtId="178" formatCode="_(* #,##0_);_(* \(#,##0\);_(* &quot;-&quot;?_);_(@_)"/>
  </numFmts>
  <fonts count="76" x14ac:knownFonts="1">
    <font>
      <sz val="10"/>
      <name val="Arial"/>
    </font>
    <font>
      <sz val="11"/>
      <color indexed="8"/>
      <name val="Calibri"/>
      <family val="2"/>
    </font>
    <font>
      <sz val="10"/>
      <name val="Arial"/>
      <family val="2"/>
    </font>
    <font>
      <b/>
      <sz val="10"/>
      <name val="Arial"/>
      <family val="2"/>
    </font>
    <font>
      <b/>
      <sz val="8"/>
      <name val="Arial"/>
      <family val="2"/>
    </font>
    <font>
      <sz val="9"/>
      <name val="Arial"/>
      <family val="2"/>
    </font>
    <font>
      <sz val="8"/>
      <name val="Arial"/>
      <family val="2"/>
    </font>
    <font>
      <b/>
      <sz val="9"/>
      <name val="Arial"/>
      <family val="2"/>
    </font>
    <font>
      <sz val="10"/>
      <name val="Arial"/>
      <family val="2"/>
    </font>
    <font>
      <b/>
      <u/>
      <sz val="9"/>
      <name val="Arial"/>
      <family val="2"/>
    </font>
    <font>
      <b/>
      <sz val="11"/>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family val="2"/>
    </font>
    <font>
      <sz val="12"/>
      <name val="Arial"/>
      <family val="2"/>
    </font>
    <font>
      <sz val="10"/>
      <color indexed="8"/>
      <name val="Arial"/>
      <family val="2"/>
    </font>
    <font>
      <b/>
      <sz val="10"/>
      <color indexed="8"/>
      <name val="Arial"/>
      <family val="2"/>
    </font>
    <font>
      <b/>
      <u/>
      <sz val="10"/>
      <name val="Times New Roman"/>
      <family val="1"/>
    </font>
    <font>
      <sz val="10"/>
      <name val="Times New Roman"/>
      <family val="1"/>
    </font>
    <font>
      <u/>
      <sz val="10"/>
      <name val="Times New Roman"/>
      <family val="1"/>
    </font>
    <font>
      <i/>
      <u/>
      <sz val="10"/>
      <name val="Times New Roman"/>
      <family val="1"/>
    </font>
    <font>
      <sz val="12"/>
      <name val="Times New Roman"/>
      <family val="1"/>
    </font>
    <font>
      <i/>
      <sz val="12"/>
      <name val="Arial"/>
      <family val="2"/>
    </font>
    <font>
      <u/>
      <sz val="10"/>
      <color indexed="12"/>
      <name val="Arial"/>
      <family val="2"/>
    </font>
    <font>
      <sz val="12"/>
      <color indexed="24"/>
      <name val="Times New Roman"/>
      <family val="1"/>
    </font>
    <font>
      <sz val="12"/>
      <color indexed="22"/>
      <name val="Times New Roman"/>
      <family val="1"/>
    </font>
    <font>
      <b/>
      <sz val="18"/>
      <name val="Arial"/>
      <family val="2"/>
    </font>
    <font>
      <b/>
      <sz val="14"/>
      <name val="Arial"/>
      <family val="2"/>
    </font>
    <font>
      <b/>
      <u/>
      <sz val="10"/>
      <name val="Arial"/>
      <family val="2"/>
    </font>
    <font>
      <vertAlign val="superscript"/>
      <sz val="10"/>
      <name val="Arial"/>
      <family val="2"/>
    </font>
    <font>
      <sz val="10"/>
      <name val="MS Sans Serif"/>
      <family val="2"/>
    </font>
    <font>
      <u/>
      <sz val="9"/>
      <name val="Arial"/>
      <family val="2"/>
    </font>
    <font>
      <u/>
      <sz val="9"/>
      <color indexed="12"/>
      <name val="Arial"/>
      <family val="2"/>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color rgb="FFFF0000"/>
      <name val="Arial"/>
      <family val="2"/>
    </font>
    <font>
      <sz val="10"/>
      <color theme="1"/>
      <name val="Arial"/>
      <family val="2"/>
    </font>
    <font>
      <b/>
      <sz val="10"/>
      <color theme="1"/>
      <name val="Arial"/>
      <family val="2"/>
    </font>
    <font>
      <sz val="9"/>
      <color theme="1"/>
      <name val="Arial"/>
      <family val="2"/>
    </font>
    <font>
      <b/>
      <sz val="9"/>
      <color theme="1"/>
      <name val="Arial"/>
      <family val="2"/>
    </font>
    <font>
      <sz val="10"/>
      <color rgb="FFFF0000"/>
      <name val="Arial"/>
      <family val="2"/>
    </font>
    <font>
      <b/>
      <sz val="9"/>
      <color rgb="FFFF0000"/>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43"/>
      </patternFill>
    </fill>
    <fill>
      <patternFill patternType="solid">
        <fgColor indexed="26"/>
      </patternFill>
    </fill>
    <fill>
      <patternFill patternType="solid">
        <fgColor indexed="9"/>
        <b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ck">
        <color indexed="64"/>
      </left>
      <right/>
      <top/>
      <bottom/>
      <diagonal/>
    </border>
    <border>
      <left style="thick">
        <color indexed="64"/>
      </left>
      <right style="thick">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1"/>
      </left>
      <right/>
      <top/>
      <bottom/>
      <diagonal/>
    </border>
    <border>
      <left style="thick">
        <color indexed="64"/>
      </left>
      <right style="thin">
        <color indexed="64"/>
      </right>
      <top/>
      <bottom/>
      <diagonal/>
    </border>
  </borders>
  <cellStyleXfs count="330">
    <xf numFmtId="0" fontId="0" fillId="0" borderId="0"/>
    <xf numFmtId="0" fontId="14" fillId="2" borderId="0" applyNumberFormat="0" applyBorder="0" applyAlignment="0" applyProtection="0"/>
    <xf numFmtId="0" fontId="52" fillId="2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4" fillId="3" borderId="0" applyNumberFormat="0" applyBorder="0" applyAlignment="0" applyProtection="0"/>
    <xf numFmtId="0" fontId="52" fillId="27"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4" fillId="4" borderId="0" applyNumberFormat="0" applyBorder="0" applyAlignment="0" applyProtection="0"/>
    <xf numFmtId="0" fontId="52" fillId="2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4" fillId="5" borderId="0" applyNumberFormat="0" applyBorder="0" applyAlignment="0" applyProtection="0"/>
    <xf numFmtId="0" fontId="5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4" fillId="6" borderId="0" applyNumberFormat="0" applyBorder="0" applyAlignment="0" applyProtection="0"/>
    <xf numFmtId="0" fontId="52" fillId="30"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4" fillId="7" borderId="0" applyNumberFormat="0" applyBorder="0" applyAlignment="0" applyProtection="0"/>
    <xf numFmtId="0" fontId="52" fillId="3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4" fillId="8" borderId="0" applyNumberFormat="0" applyBorder="0" applyAlignment="0" applyProtection="0"/>
    <xf numFmtId="0" fontId="52"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4" fillId="9" borderId="0" applyNumberFormat="0" applyBorder="0" applyAlignment="0" applyProtection="0"/>
    <xf numFmtId="0" fontId="52" fillId="3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4" fillId="10" borderId="0" applyNumberFormat="0" applyBorder="0" applyAlignment="0" applyProtection="0"/>
    <xf numFmtId="0" fontId="52"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4" fillId="5" borderId="0" applyNumberFormat="0" applyBorder="0" applyAlignment="0" applyProtection="0"/>
    <xf numFmtId="0" fontId="52" fillId="3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4" fillId="8" borderId="0" applyNumberFormat="0" applyBorder="0" applyAlignment="0" applyProtection="0"/>
    <xf numFmtId="0" fontId="52" fillId="3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4" fillId="11" borderId="0" applyNumberFormat="0" applyBorder="0" applyAlignment="0" applyProtection="0"/>
    <xf numFmtId="0" fontId="52"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53" fillId="38" borderId="0" applyNumberFormat="0" applyBorder="0" applyAlignment="0" applyProtection="0"/>
    <xf numFmtId="0" fontId="15" fillId="9" borderId="0" applyNumberFormat="0" applyBorder="0" applyAlignment="0" applyProtection="0"/>
    <xf numFmtId="0" fontId="53" fillId="39" borderId="0" applyNumberFormat="0" applyBorder="0" applyAlignment="0" applyProtection="0"/>
    <xf numFmtId="0" fontId="15" fillId="10" borderId="0" applyNumberFormat="0" applyBorder="0" applyAlignment="0" applyProtection="0"/>
    <xf numFmtId="0" fontId="53" fillId="40" borderId="0" applyNumberFormat="0" applyBorder="0" applyAlignment="0" applyProtection="0"/>
    <xf numFmtId="0" fontId="15" fillId="13" borderId="0" applyNumberFormat="0" applyBorder="0" applyAlignment="0" applyProtection="0"/>
    <xf numFmtId="0" fontId="53" fillId="41" borderId="0" applyNumberFormat="0" applyBorder="0" applyAlignment="0" applyProtection="0"/>
    <xf numFmtId="0" fontId="15" fillId="14" borderId="0" applyNumberFormat="0" applyBorder="0" applyAlignment="0" applyProtection="0"/>
    <xf numFmtId="0" fontId="53" fillId="42" borderId="0" applyNumberFormat="0" applyBorder="0" applyAlignment="0" applyProtection="0"/>
    <xf numFmtId="0" fontId="15" fillId="15" borderId="0" applyNumberFormat="0" applyBorder="0" applyAlignment="0" applyProtection="0"/>
    <xf numFmtId="0" fontId="53" fillId="43" borderId="0" applyNumberFormat="0" applyBorder="0" applyAlignment="0" applyProtection="0"/>
    <xf numFmtId="0" fontId="15" fillId="16" borderId="0" applyNumberFormat="0" applyBorder="0" applyAlignment="0" applyProtection="0"/>
    <xf numFmtId="0" fontId="53" fillId="44" borderId="0" applyNumberFormat="0" applyBorder="0" applyAlignment="0" applyProtection="0"/>
    <xf numFmtId="0" fontId="15" fillId="17" borderId="0" applyNumberFormat="0" applyBorder="0" applyAlignment="0" applyProtection="0"/>
    <xf numFmtId="0" fontId="53" fillId="45" borderId="0" applyNumberFormat="0" applyBorder="0" applyAlignment="0" applyProtection="0"/>
    <xf numFmtId="0" fontId="15" fillId="18" borderId="0" applyNumberFormat="0" applyBorder="0" applyAlignment="0" applyProtection="0"/>
    <xf numFmtId="0" fontId="53" fillId="46" borderId="0" applyNumberFormat="0" applyBorder="0" applyAlignment="0" applyProtection="0"/>
    <xf numFmtId="0" fontId="15" fillId="13" borderId="0" applyNumberFormat="0" applyBorder="0" applyAlignment="0" applyProtection="0"/>
    <xf numFmtId="0" fontId="53" fillId="47" borderId="0" applyNumberFormat="0" applyBorder="0" applyAlignment="0" applyProtection="0"/>
    <xf numFmtId="0" fontId="15" fillId="14" borderId="0" applyNumberFormat="0" applyBorder="0" applyAlignment="0" applyProtection="0"/>
    <xf numFmtId="0" fontId="53" fillId="48" borderId="0" applyNumberFormat="0" applyBorder="0" applyAlignment="0" applyProtection="0"/>
    <xf numFmtId="0" fontId="15" fillId="19" borderId="0" applyNumberFormat="0" applyBorder="0" applyAlignment="0" applyProtection="0"/>
    <xf numFmtId="0" fontId="53" fillId="49" borderId="0" applyNumberFormat="0" applyBorder="0" applyAlignment="0" applyProtection="0"/>
    <xf numFmtId="0" fontId="16" fillId="3" borderId="0" applyNumberFormat="0" applyBorder="0" applyAlignment="0" applyProtection="0"/>
    <xf numFmtId="0" fontId="54" fillId="50" borderId="0" applyNumberFormat="0" applyBorder="0" applyAlignment="0" applyProtection="0"/>
    <xf numFmtId="0" fontId="17" fillId="20" borderId="1" applyNumberFormat="0" applyAlignment="0" applyProtection="0"/>
    <xf numFmtId="0" fontId="55" fillId="51" borderId="36" applyNumberFormat="0" applyAlignment="0" applyProtection="0"/>
    <xf numFmtId="0" fontId="18" fillId="21" borderId="2" applyNumberFormat="0" applyAlignment="0" applyProtection="0"/>
    <xf numFmtId="0" fontId="56" fillId="52" borderId="37" applyNumberFormat="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71"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164"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64"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64"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3" fontId="2" fillId="0" borderId="3" applyProtection="0"/>
    <xf numFmtId="3" fontId="8" fillId="0" borderId="3" applyProtection="0"/>
    <xf numFmtId="3" fontId="8" fillId="0" borderId="3" applyProtection="0"/>
    <xf numFmtId="3" fontId="8" fillId="0" borderId="3" applyProtection="0"/>
    <xf numFmtId="3" fontId="8" fillId="0" borderId="3" applyProtection="0"/>
    <xf numFmtId="3" fontId="8"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8" fillId="0" borderId="3" applyProtection="0"/>
    <xf numFmtId="3" fontId="2" fillId="0" borderId="3" applyProtection="0"/>
    <xf numFmtId="3" fontId="8" fillId="0" borderId="3" applyProtection="0"/>
    <xf numFmtId="3" fontId="8" fillId="0" borderId="3" applyProtection="0"/>
    <xf numFmtId="3" fontId="8" fillId="0" borderId="0" applyFont="0" applyFill="0" applyBorder="0" applyAlignment="0" applyProtection="0"/>
    <xf numFmtId="165" fontId="8" fillId="0" borderId="4" applyProtection="0"/>
    <xf numFmtId="165" fontId="8" fillId="0" borderId="4" applyProtection="0"/>
    <xf numFmtId="4" fontId="36" fillId="0" borderId="4" applyProtection="0"/>
    <xf numFmtId="172" fontId="8" fillId="0" borderId="4" applyProtection="0"/>
    <xf numFmtId="172" fontId="8" fillId="0" borderId="4" applyProtection="0"/>
    <xf numFmtId="167" fontId="8" fillId="0" borderId="0" applyFont="0" applyFill="0" applyBorder="0" applyAlignment="0" applyProtection="0"/>
    <xf numFmtId="44"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7"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67"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67" fontId="8" fillId="0" borderId="0" applyFont="0" applyFill="0" applyBorder="0" applyAlignment="0" applyProtection="0"/>
    <xf numFmtId="164" fontId="8" fillId="0" borderId="0" applyFont="0" applyFill="0" applyBorder="0" applyAlignment="0" applyProtection="0"/>
    <xf numFmtId="167"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67"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64" fontId="8" fillId="0" borderId="0" applyFont="0" applyFill="0" applyBorder="0" applyAlignment="0" applyProtection="0"/>
    <xf numFmtId="167"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67"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5" fontId="8" fillId="0" borderId="0"/>
    <xf numFmtId="174" fontId="8" fillId="0" borderId="0" applyFont="0" applyFill="0" applyBorder="0" applyAlignment="0" applyProtection="0"/>
    <xf numFmtId="174" fontId="8" fillId="0" borderId="0" applyFont="0" applyFill="0" applyBorder="0" applyAlignment="0" applyProtection="0"/>
    <xf numFmtId="5" fontId="8" fillId="0" borderId="0"/>
    <xf numFmtId="174" fontId="42" fillId="0" borderId="0" applyFont="0" applyFill="0" applyBorder="0" applyAlignment="0" applyProtection="0"/>
    <xf numFmtId="174" fontId="8" fillId="0" borderId="0" applyFont="0" applyFill="0" applyBorder="0" applyAlignment="0" applyProtection="0"/>
    <xf numFmtId="5" fontId="8" fillId="0" borderId="0"/>
    <xf numFmtId="14" fontId="8" fillId="0" borderId="0"/>
    <xf numFmtId="0" fontId="32" fillId="0" borderId="0" applyProtection="0"/>
    <xf numFmtId="14" fontId="8" fillId="0" borderId="0"/>
    <xf numFmtId="0" fontId="43" fillId="0" borderId="0" applyFont="0" applyFill="0" applyBorder="0" applyAlignment="0" applyProtection="0"/>
    <xf numFmtId="0" fontId="32" fillId="0" borderId="0" applyProtection="0"/>
    <xf numFmtId="14" fontId="8" fillId="0" borderId="0"/>
    <xf numFmtId="0" fontId="19" fillId="0" borderId="0" applyNumberFormat="0" applyFill="0" applyBorder="0" applyAlignment="0" applyProtection="0"/>
    <xf numFmtId="0" fontId="57" fillId="0" borderId="0" applyNumberFormat="0" applyFill="0" applyBorder="0" applyAlignment="0" applyProtection="0"/>
    <xf numFmtId="0" fontId="2" fillId="22" borderId="0"/>
    <xf numFmtId="0" fontId="8" fillId="22" borderId="0"/>
    <xf numFmtId="0" fontId="8" fillId="22" borderId="0"/>
    <xf numFmtId="0" fontId="2" fillId="22" borderId="0"/>
    <xf numFmtId="0" fontId="8" fillId="22" borderId="0"/>
    <xf numFmtId="0" fontId="8" fillId="22" borderId="0"/>
    <xf numFmtId="0" fontId="8" fillId="22" borderId="0"/>
    <xf numFmtId="4" fontId="39" fillId="0" borderId="0" applyProtection="0">
      <alignment vertical="top"/>
    </xf>
    <xf numFmtId="4" fontId="36" fillId="0" borderId="0" applyProtection="0">
      <alignment vertical="top"/>
    </xf>
    <xf numFmtId="0" fontId="39" fillId="0" borderId="0" applyNumberFormat="0" applyFont="0" applyFill="0" applyBorder="0" applyAlignment="0" applyProtection="0">
      <alignment vertical="top"/>
    </xf>
    <xf numFmtId="4" fontId="6" fillId="0" borderId="0" applyProtection="0">
      <alignment vertical="top"/>
    </xf>
    <xf numFmtId="4" fontId="40" fillId="0" borderId="0" applyProtection="0">
      <alignment vertical="top"/>
    </xf>
    <xf numFmtId="2" fontId="8" fillId="0" borderId="0"/>
    <xf numFmtId="2" fontId="32" fillId="0" borderId="0" applyProtection="0"/>
    <xf numFmtId="2" fontId="8" fillId="0" borderId="0"/>
    <xf numFmtId="2" fontId="42" fillId="0" borderId="0" applyFont="0" applyFill="0" applyBorder="0" applyAlignment="0" applyProtection="0"/>
    <xf numFmtId="2" fontId="32" fillId="0" borderId="0" applyProtection="0"/>
    <xf numFmtId="2" fontId="8" fillId="0" borderId="0"/>
    <xf numFmtId="0" fontId="20" fillId="4" borderId="0" applyNumberFormat="0" applyBorder="0" applyAlignment="0" applyProtection="0"/>
    <xf numFmtId="0" fontId="58" fillId="53" borderId="0" applyNumberFormat="0" applyBorder="0" applyAlignment="0" applyProtection="0"/>
    <xf numFmtId="0" fontId="21" fillId="0" borderId="5" applyNumberFormat="0" applyFill="0" applyAlignment="0" applyProtection="0"/>
    <xf numFmtId="0" fontId="59" fillId="0" borderId="38" applyNumberFormat="0" applyFill="0" applyAlignment="0" applyProtection="0"/>
    <xf numFmtId="0" fontId="44" fillId="0" borderId="0" applyNumberFormat="0" applyFill="0" applyBorder="0" applyAlignment="0" applyProtection="0"/>
    <xf numFmtId="0" fontId="22" fillId="0" borderId="6" applyNumberFormat="0" applyFill="0" applyAlignment="0" applyProtection="0"/>
    <xf numFmtId="0" fontId="60" fillId="0" borderId="39" applyNumberFormat="0" applyFill="0" applyAlignment="0" applyProtection="0"/>
    <xf numFmtId="0" fontId="31" fillId="0" borderId="0" applyNumberFormat="0" applyFill="0" applyBorder="0" applyAlignment="0" applyProtection="0"/>
    <xf numFmtId="0" fontId="23" fillId="0" borderId="7" applyNumberFormat="0" applyFill="0" applyAlignment="0" applyProtection="0"/>
    <xf numFmtId="0" fontId="61" fillId="0" borderId="40" applyNumberFormat="0" applyFill="0" applyAlignment="0" applyProtection="0"/>
    <xf numFmtId="0" fontId="23" fillId="0" borderId="0" applyNumberFormat="0" applyFill="0" applyBorder="0" applyAlignment="0" applyProtection="0"/>
    <xf numFmtId="0" fontId="61" fillId="0" borderId="0" applyNumberFormat="0" applyFill="0" applyBorder="0" applyAlignment="0" applyProtection="0"/>
    <xf numFmtId="0" fontId="36" fillId="0" borderId="0" applyNumberFormat="0" applyFont="0" applyFill="0" applyBorder="0" applyAlignment="0" applyProtection="0">
      <protection locked="0"/>
    </xf>
    <xf numFmtId="0" fontId="44" fillId="0" borderId="0" applyNumberFormat="0" applyFill="0" applyBorder="0" applyAlignment="0" applyProtection="0"/>
    <xf numFmtId="0" fontId="31" fillId="0" borderId="0" applyProtection="0"/>
    <xf numFmtId="0" fontId="31" fillId="0" borderId="0" applyNumberFormat="0" applyFill="0" applyBorder="0" applyAlignment="0" applyProtection="0"/>
    <xf numFmtId="0" fontId="41"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24" fillId="7" borderId="1" applyNumberFormat="0" applyAlignment="0" applyProtection="0"/>
    <xf numFmtId="0" fontId="62" fillId="54" borderId="36" applyNumberFormat="0" applyAlignment="0" applyProtection="0"/>
    <xf numFmtId="0" fontId="25" fillId="0" borderId="8" applyNumberFormat="0" applyFill="0" applyAlignment="0" applyProtection="0"/>
    <xf numFmtId="0" fontId="63" fillId="0" borderId="41" applyNumberFormat="0" applyFill="0" applyAlignment="0" applyProtection="0"/>
    <xf numFmtId="0" fontId="26" fillId="23" borderId="0" applyNumberFormat="0" applyBorder="0" applyAlignment="0" applyProtection="0"/>
    <xf numFmtId="0" fontId="64" fillId="55"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32" fillId="0" borderId="0"/>
    <xf numFmtId="0" fontId="2" fillId="0" borderId="0"/>
    <xf numFmtId="0" fontId="8" fillId="0" borderId="0"/>
    <xf numFmtId="0" fontId="8" fillId="0" borderId="0"/>
    <xf numFmtId="0" fontId="8" fillId="0" borderId="0"/>
    <xf numFmtId="0" fontId="8" fillId="0" borderId="0"/>
    <xf numFmtId="0" fontId="8" fillId="0" borderId="0">
      <alignment vertical="top"/>
    </xf>
    <xf numFmtId="0" fontId="8" fillId="0" borderId="0">
      <alignment vertical="top"/>
    </xf>
    <xf numFmtId="0" fontId="8" fillId="0" borderId="0"/>
    <xf numFmtId="0" fontId="52" fillId="0" borderId="0"/>
    <xf numFmtId="0" fontId="8" fillId="0" borderId="0"/>
    <xf numFmtId="0" fontId="8" fillId="0" borderId="0"/>
    <xf numFmtId="0" fontId="2" fillId="0" borderId="0"/>
    <xf numFmtId="0" fontId="8" fillId="0" borderId="0"/>
    <xf numFmtId="0" fontId="8" fillId="0" borderId="0"/>
    <xf numFmtId="0" fontId="48" fillId="0" borderId="0"/>
    <xf numFmtId="0" fontId="2" fillId="0" borderId="0"/>
    <xf numFmtId="0" fontId="8" fillId="24" borderId="9" applyNumberFormat="0" applyFont="0" applyAlignment="0" applyProtection="0"/>
    <xf numFmtId="0" fontId="1" fillId="56" borderId="42" applyNumberFormat="0" applyFont="0" applyAlignment="0" applyProtection="0"/>
    <xf numFmtId="0" fontId="8" fillId="24" borderId="9" applyNumberFormat="0" applyFont="0" applyAlignment="0" applyProtection="0"/>
    <xf numFmtId="0" fontId="35" fillId="0" borderId="0"/>
    <xf numFmtId="0" fontId="37" fillId="25" borderId="0">
      <protection locked="0"/>
    </xf>
    <xf numFmtId="0" fontId="38" fillId="0" borderId="3"/>
    <xf numFmtId="0" fontId="27" fillId="20" borderId="10" applyNumberFormat="0" applyAlignment="0" applyProtection="0"/>
    <xf numFmtId="0" fontId="65" fillId="51" borderId="43"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0" fontId="28" fillId="0" borderId="0" applyNumberFormat="0" applyFill="0" applyBorder="0" applyAlignment="0" applyProtection="0"/>
    <xf numFmtId="0" fontId="66" fillId="0" borderId="0" applyNumberFormat="0" applyFill="0" applyBorder="0" applyAlignment="0" applyProtection="0"/>
    <xf numFmtId="0" fontId="29" fillId="0" borderId="11" applyNumberFormat="0" applyFill="0" applyAlignment="0" applyProtection="0"/>
    <xf numFmtId="0" fontId="67" fillId="0" borderId="44" applyNumberFormat="0" applyFill="0" applyAlignment="0" applyProtection="0"/>
    <xf numFmtId="0" fontId="32" fillId="0" borderId="12" applyProtection="0"/>
    <xf numFmtId="0" fontId="30" fillId="0" borderId="0" applyNumberFormat="0" applyFill="0" applyBorder="0" applyAlignment="0" applyProtection="0"/>
    <xf numFmtId="0" fontId="68" fillId="0" borderId="0" applyNumberForma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cellStyleXfs>
  <cellXfs count="875">
    <xf numFmtId="0" fontId="0" fillId="0" borderId="0" xfId="0"/>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xf>
    <xf numFmtId="2" fontId="8" fillId="0" borderId="13" xfId="0" applyNumberFormat="1" applyFont="1" applyFill="1" applyBorder="1" applyAlignment="1">
      <alignment horizontal="center"/>
    </xf>
    <xf numFmtId="0" fontId="8" fillId="0" borderId="14" xfId="0" applyFont="1" applyFill="1" applyBorder="1"/>
    <xf numFmtId="0" fontId="8" fillId="0" borderId="13" xfId="0" applyFont="1" applyFill="1" applyBorder="1" applyAlignment="1">
      <alignment horizontal="center"/>
    </xf>
    <xf numFmtId="0" fontId="0" fillId="0" borderId="0" xfId="0" applyFill="1" applyBorder="1"/>
    <xf numFmtId="2" fontId="5" fillId="0" borderId="15" xfId="0" applyNumberFormat="1" applyFont="1" applyFill="1" applyBorder="1" applyAlignment="1">
      <alignment horizontal="center"/>
    </xf>
    <xf numFmtId="0" fontId="9" fillId="0" borderId="13" xfId="287" applyFont="1" applyFill="1" applyBorder="1" applyAlignment="1">
      <alignment horizontal="left"/>
    </xf>
    <xf numFmtId="0" fontId="9" fillId="0" borderId="0" xfId="287" applyFont="1" applyFill="1" applyBorder="1" applyAlignment="1">
      <alignment horizontal="left"/>
    </xf>
    <xf numFmtId="0" fontId="5" fillId="0" borderId="13" xfId="287" applyFont="1" applyFill="1" applyBorder="1" applyAlignment="1">
      <alignment horizontal="center"/>
    </xf>
    <xf numFmtId="4" fontId="5" fillId="0" borderId="13" xfId="287" applyNumberFormat="1" applyFont="1" applyFill="1" applyBorder="1" applyAlignment="1">
      <alignment horizontal="center"/>
    </xf>
    <xf numFmtId="0" fontId="7" fillId="0" borderId="13" xfId="287" applyFont="1" applyFill="1" applyBorder="1" applyAlignment="1">
      <alignment horizontal="left"/>
    </xf>
    <xf numFmtId="0" fontId="7" fillId="0" borderId="13" xfId="287" applyFont="1" applyFill="1" applyBorder="1"/>
    <xf numFmtId="0" fontId="5" fillId="0" borderId="0" xfId="287" applyFont="1" applyFill="1"/>
    <xf numFmtId="0" fontId="5" fillId="0" borderId="14" xfId="287" applyFont="1" applyFill="1" applyBorder="1" applyAlignment="1">
      <alignment horizontal="center"/>
    </xf>
    <xf numFmtId="0" fontId="7" fillId="0" borderId="14" xfId="287" applyFont="1" applyFill="1" applyBorder="1" applyAlignment="1">
      <alignment horizontal="center"/>
    </xf>
    <xf numFmtId="0" fontId="5" fillId="0" borderId="13" xfId="287" applyFont="1" applyFill="1" applyBorder="1"/>
    <xf numFmtId="0" fontId="5" fillId="0" borderId="0" xfId="287" applyFont="1" applyFill="1" applyBorder="1" applyAlignment="1">
      <alignment horizontal="center"/>
    </xf>
    <xf numFmtId="0" fontId="5" fillId="0" borderId="0" xfId="287" applyFont="1" applyFill="1" applyAlignment="1">
      <alignment horizontal="center"/>
    </xf>
    <xf numFmtId="0" fontId="5" fillId="0" borderId="13" xfId="287" applyFont="1" applyFill="1" applyBorder="1" applyAlignment="1">
      <alignment horizontal="left"/>
    </xf>
    <xf numFmtId="0" fontId="5" fillId="0" borderId="13" xfId="287" applyFont="1" applyFill="1" applyBorder="1" applyAlignment="1">
      <alignment horizontal="right"/>
    </xf>
    <xf numFmtId="0" fontId="5" fillId="0" borderId="14" xfId="287" applyFont="1" applyFill="1" applyBorder="1" applyAlignment="1">
      <alignment horizontal="left"/>
    </xf>
    <xf numFmtId="0" fontId="5" fillId="0" borderId="16" xfId="287" applyFont="1" applyFill="1" applyBorder="1"/>
    <xf numFmtId="0" fontId="7" fillId="0" borderId="16" xfId="287" applyFont="1" applyFill="1" applyBorder="1" applyAlignment="1"/>
    <xf numFmtId="4" fontId="5" fillId="0" borderId="17" xfId="287" applyNumberFormat="1" applyFont="1" applyFill="1" applyBorder="1" applyAlignment="1">
      <alignment horizontal="center"/>
    </xf>
    <xf numFmtId="0" fontId="7" fillId="0" borderId="13" xfId="287" applyFont="1" applyFill="1" applyBorder="1" applyAlignment="1"/>
    <xf numFmtId="0" fontId="5" fillId="0" borderId="0" xfId="287" applyFont="1" applyFill="1" applyBorder="1"/>
    <xf numFmtId="0" fontId="7" fillId="0" borderId="13" xfId="287" applyFont="1" applyFill="1" applyBorder="1" applyAlignment="1">
      <alignment horizontal="center"/>
    </xf>
    <xf numFmtId="0" fontId="7" fillId="0" borderId="0" xfId="287" applyFont="1" applyFill="1"/>
    <xf numFmtId="0" fontId="5" fillId="0" borderId="0" xfId="287" applyFont="1" applyFill="1" applyBorder="1" applyAlignment="1"/>
    <xf numFmtId="0" fontId="7" fillId="0" borderId="13" xfId="287" quotePrefix="1" applyFont="1" applyFill="1" applyBorder="1" applyAlignment="1">
      <alignment horizontal="center"/>
    </xf>
    <xf numFmtId="0" fontId="5" fillId="0" borderId="0" xfId="0" applyFont="1" applyFill="1"/>
    <xf numFmtId="4" fontId="5" fillId="0" borderId="13" xfId="0" applyNumberFormat="1" applyFont="1" applyFill="1" applyBorder="1"/>
    <xf numFmtId="0" fontId="7" fillId="0" borderId="13" xfId="0" applyFont="1" applyFill="1" applyBorder="1" applyAlignment="1">
      <alignment horizontal="center" vertical="top"/>
    </xf>
    <xf numFmtId="0" fontId="4" fillId="0" borderId="0" xfId="0" applyFont="1" applyFill="1" applyAlignment="1">
      <alignment wrapText="1"/>
    </xf>
    <xf numFmtId="0" fontId="0" fillId="0" borderId="13" xfId="0" applyFill="1" applyBorder="1"/>
    <xf numFmtId="4" fontId="12" fillId="0" borderId="13" xfId="0" applyNumberFormat="1" applyFont="1" applyFill="1" applyBorder="1" applyAlignment="1">
      <alignment horizontal="center"/>
    </xf>
    <xf numFmtId="0" fontId="12" fillId="0" borderId="0" xfId="0" applyFont="1" applyFill="1" applyAlignment="1">
      <alignment horizontal="center"/>
    </xf>
    <xf numFmtId="4" fontId="3" fillId="0" borderId="0" xfId="0" applyNumberFormat="1" applyFont="1" applyFill="1" applyBorder="1" applyAlignment="1">
      <alignment horizontal="right" vertical="center"/>
    </xf>
    <xf numFmtId="4" fontId="34" fillId="0" borderId="18" xfId="0" applyNumberFormat="1" applyFont="1" applyFill="1" applyBorder="1" applyAlignment="1">
      <alignment horizontal="right" vertical="center"/>
    </xf>
    <xf numFmtId="3" fontId="5" fillId="0" borderId="13" xfId="0" applyNumberFormat="1" applyFont="1" applyFill="1" applyBorder="1" applyAlignment="1">
      <alignment horizontal="center"/>
    </xf>
    <xf numFmtId="2" fontId="5" fillId="0" borderId="13" xfId="0" applyNumberFormat="1" applyFont="1" applyFill="1" applyBorder="1" applyAlignment="1">
      <alignment horizontal="center"/>
    </xf>
    <xf numFmtId="4" fontId="9" fillId="0" borderId="13" xfId="0" applyNumberFormat="1" applyFont="1" applyFill="1" applyBorder="1" applyAlignment="1">
      <alignment horizontal="center"/>
    </xf>
    <xf numFmtId="2" fontId="9" fillId="0" borderId="13" xfId="0" applyNumberFormat="1" applyFont="1" applyFill="1" applyBorder="1" applyAlignment="1">
      <alignment horizontal="center"/>
    </xf>
    <xf numFmtId="2" fontId="7" fillId="0" borderId="13" xfId="0" applyNumberFormat="1" applyFont="1" applyFill="1" applyBorder="1" applyAlignment="1">
      <alignment horizontal="center"/>
    </xf>
    <xf numFmtId="0" fontId="5" fillId="0" borderId="14" xfId="0" applyFont="1" applyFill="1" applyBorder="1" applyAlignment="1">
      <alignment horizontal="center"/>
    </xf>
    <xf numFmtId="0" fontId="6" fillId="0" borderId="0" xfId="287" applyFont="1" applyFill="1"/>
    <xf numFmtId="1" fontId="5" fillId="0" borderId="13" xfId="287" applyNumberFormat="1" applyFont="1" applyFill="1" applyBorder="1" applyAlignment="1">
      <alignment horizontal="center"/>
    </xf>
    <xf numFmtId="0" fontId="8" fillId="0" borderId="0" xfId="287" applyFill="1" applyBorder="1"/>
    <xf numFmtId="0" fontId="5" fillId="0" borderId="14" xfId="287" applyFont="1" applyFill="1" applyBorder="1"/>
    <xf numFmtId="0" fontId="8" fillId="0" borderId="0" xfId="287" applyFill="1"/>
    <xf numFmtId="0" fontId="0" fillId="0" borderId="15" xfId="0" applyFill="1" applyBorder="1"/>
    <xf numFmtId="0" fontId="4" fillId="0" borderId="0" xfId="0" applyFont="1" applyFill="1" applyBorder="1"/>
    <xf numFmtId="0" fontId="6" fillId="0" borderId="0" xfId="0" applyFont="1" applyFill="1" applyBorder="1"/>
    <xf numFmtId="0" fontId="3" fillId="0" borderId="0" xfId="0" applyFont="1" applyFill="1" applyBorder="1"/>
    <xf numFmtId="0" fontId="4" fillId="0" borderId="0" xfId="0" applyFont="1" applyFill="1" applyBorder="1" applyAlignment="1">
      <alignment horizontal="left"/>
    </xf>
    <xf numFmtId="4" fontId="5" fillId="0" borderId="15" xfId="0" applyNumberFormat="1" applyFont="1" applyFill="1" applyBorder="1" applyAlignment="1">
      <alignment horizontal="center"/>
    </xf>
    <xf numFmtId="0" fontId="5" fillId="0" borderId="15" xfId="0" applyFont="1" applyFill="1" applyBorder="1" applyAlignment="1">
      <alignment horizontal="center"/>
    </xf>
    <xf numFmtId="0" fontId="9" fillId="0" borderId="13" xfId="0" applyFont="1" applyFill="1" applyBorder="1" applyAlignment="1">
      <alignment horizontal="center"/>
    </xf>
    <xf numFmtId="0" fontId="9" fillId="0" borderId="14" xfId="0" applyFont="1" applyFill="1" applyBorder="1" applyAlignment="1">
      <alignment horizontal="left"/>
    </xf>
    <xf numFmtId="0" fontId="5" fillId="0" borderId="13" xfId="0" applyFont="1" applyFill="1" applyBorder="1" applyAlignment="1"/>
    <xf numFmtId="0" fontId="5" fillId="0" borderId="14" xfId="0" applyFont="1" applyFill="1" applyBorder="1" applyAlignment="1"/>
    <xf numFmtId="0" fontId="5" fillId="0" borderId="0" xfId="0" applyFont="1" applyFill="1" applyAlignment="1">
      <alignment horizontal="left"/>
    </xf>
    <xf numFmtId="0" fontId="5" fillId="0" borderId="14" xfId="0" applyFont="1" applyFill="1" applyBorder="1" applyAlignment="1">
      <alignment horizontal="left"/>
    </xf>
    <xf numFmtId="0" fontId="5" fillId="0" borderId="0" xfId="0" applyFont="1" applyFill="1" applyAlignment="1"/>
    <xf numFmtId="0" fontId="7" fillId="0" borderId="14" xfId="0" applyFont="1" applyFill="1" applyBorder="1" applyAlignment="1"/>
    <xf numFmtId="0" fontId="7" fillId="0" borderId="0" xfId="0" applyFont="1" applyFill="1"/>
    <xf numFmtId="0" fontId="7" fillId="0" borderId="14" xfId="0" applyFont="1" applyFill="1" applyBorder="1" applyAlignment="1">
      <alignment horizontal="left"/>
    </xf>
    <xf numFmtId="0" fontId="7" fillId="0" borderId="13" xfId="0" applyFont="1" applyFill="1" applyBorder="1" applyAlignment="1">
      <alignment horizontal="center"/>
    </xf>
    <xf numFmtId="0" fontId="12" fillId="0" borderId="13" xfId="0" applyFont="1" applyFill="1" applyBorder="1" applyAlignment="1">
      <alignment horizontal="center"/>
    </xf>
    <xf numFmtId="0" fontId="12" fillId="0" borderId="13" xfId="0" applyFont="1" applyFill="1" applyBorder="1" applyAlignment="1">
      <alignment horizontal="left"/>
    </xf>
    <xf numFmtId="0" fontId="13" fillId="0" borderId="13" xfId="0" applyFont="1" applyFill="1" applyBorder="1" applyAlignment="1">
      <alignment horizontal="left"/>
    </xf>
    <xf numFmtId="0" fontId="5" fillId="0" borderId="13" xfId="0" applyFont="1" applyFill="1" applyBorder="1" applyAlignment="1">
      <alignment horizontal="left"/>
    </xf>
    <xf numFmtId="0" fontId="6" fillId="0" borderId="0" xfId="0" applyFont="1" applyFill="1"/>
    <xf numFmtId="0" fontId="5" fillId="0" borderId="0" xfId="0" applyFont="1" applyFill="1" applyBorder="1" applyAlignment="1">
      <alignment horizontal="center"/>
    </xf>
    <xf numFmtId="0" fontId="5" fillId="0" borderId="13" xfId="0" applyFont="1" applyFill="1" applyBorder="1"/>
    <xf numFmtId="0" fontId="5" fillId="0" borderId="0" xfId="0" applyFont="1" applyFill="1" applyAlignment="1">
      <alignment horizontal="center"/>
    </xf>
    <xf numFmtId="0" fontId="7" fillId="0" borderId="13" xfId="0" applyFont="1" applyFill="1" applyBorder="1"/>
    <xf numFmtId="0" fontId="7" fillId="0" borderId="13" xfId="0" applyFont="1" applyFill="1" applyBorder="1" applyAlignment="1">
      <alignment horizontal="left"/>
    </xf>
    <xf numFmtId="4" fontId="5" fillId="0" borderId="13" xfId="0" applyNumberFormat="1" applyFont="1" applyFill="1" applyBorder="1" applyAlignment="1">
      <alignment horizontal="center"/>
    </xf>
    <xf numFmtId="0" fontId="5" fillId="0" borderId="13" xfId="0" applyFont="1" applyFill="1" applyBorder="1" applyAlignment="1">
      <alignment horizontal="center"/>
    </xf>
    <xf numFmtId="0" fontId="9" fillId="0" borderId="0" xfId="0" applyFont="1" applyFill="1" applyBorder="1" applyAlignment="1">
      <alignment horizontal="center"/>
    </xf>
    <xf numFmtId="0" fontId="9" fillId="0" borderId="13" xfId="0" applyFont="1" applyFill="1" applyBorder="1" applyAlignment="1">
      <alignment horizontal="left"/>
    </xf>
    <xf numFmtId="0" fontId="7" fillId="0" borderId="14" xfId="0" applyFont="1" applyFill="1" applyBorder="1" applyAlignment="1">
      <alignment horizontal="center"/>
    </xf>
    <xf numFmtId="0" fontId="0" fillId="0" borderId="0" xfId="0" applyFill="1"/>
    <xf numFmtId="0" fontId="3" fillId="0" borderId="16" xfId="0" applyFont="1" applyFill="1" applyBorder="1" applyAlignment="1">
      <alignment horizontal="center" vertical="center"/>
    </xf>
    <xf numFmtId="0" fontId="5" fillId="0" borderId="0" xfId="287" applyFont="1" applyFill="1" applyBorder="1" applyAlignment="1">
      <alignment vertical="center"/>
    </xf>
    <xf numFmtId="1" fontId="69" fillId="0" borderId="13" xfId="287" applyNumberFormat="1" applyFont="1" applyFill="1" applyBorder="1" applyAlignment="1">
      <alignment horizontal="center"/>
    </xf>
    <xf numFmtId="0" fontId="8" fillId="0" borderId="13" xfId="0" applyFont="1" applyFill="1" applyBorder="1" applyAlignment="1">
      <alignment vertical="top" wrapText="1"/>
    </xf>
    <xf numFmtId="4" fontId="5" fillId="0" borderId="16" xfId="287" applyNumberFormat="1" applyFont="1" applyFill="1" applyBorder="1" applyAlignment="1">
      <alignment horizontal="center"/>
    </xf>
    <xf numFmtId="2" fontId="7" fillId="0" borderId="13" xfId="287" applyNumberFormat="1" applyFont="1" applyFill="1" applyBorder="1" applyAlignment="1">
      <alignment horizontal="center"/>
    </xf>
    <xf numFmtId="0" fontId="3" fillId="0" borderId="0" xfId="0" applyFont="1" applyFill="1" applyAlignment="1">
      <alignment horizontal="left" vertical="center" wrapText="1"/>
    </xf>
    <xf numFmtId="0" fontId="0" fillId="0" borderId="0" xfId="0" applyFill="1" applyAlignment="1">
      <alignment vertical="center"/>
    </xf>
    <xf numFmtId="0" fontId="3" fillId="0" borderId="0" xfId="0" applyFont="1" applyFill="1"/>
    <xf numFmtId="0" fontId="33" fillId="0" borderId="0" xfId="0" applyFont="1" applyFill="1"/>
    <xf numFmtId="0" fontId="3" fillId="0" borderId="0" xfId="0" applyFont="1" applyFill="1" applyAlignment="1"/>
    <xf numFmtId="0" fontId="34" fillId="0" borderId="0" xfId="0" applyFont="1" applyFill="1"/>
    <xf numFmtId="0" fontId="0" fillId="0" borderId="0" xfId="0" applyFill="1" applyAlignment="1"/>
    <xf numFmtId="0" fontId="33" fillId="0" borderId="0" xfId="0" applyFont="1" applyFill="1" applyAlignment="1"/>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4" fillId="0" borderId="1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left" vertical="center"/>
    </xf>
    <xf numFmtId="4" fontId="34" fillId="0" borderId="13" xfId="0" applyNumberFormat="1" applyFont="1" applyFill="1" applyBorder="1" applyAlignment="1">
      <alignment horizontal="right" vertical="center"/>
    </xf>
    <xf numFmtId="0" fontId="8" fillId="0" borderId="21" xfId="0" applyFont="1" applyFill="1" applyBorder="1" applyAlignment="1">
      <alignment horizontal="center" vertical="center"/>
    </xf>
    <xf numFmtId="0" fontId="0" fillId="0" borderId="22" xfId="0" applyFill="1" applyBorder="1" applyAlignment="1">
      <alignment horizontal="left" vertical="center"/>
    </xf>
    <xf numFmtId="4" fontId="34" fillId="0" borderId="21" xfId="0" applyNumberFormat="1" applyFont="1" applyFill="1" applyBorder="1" applyAlignment="1">
      <alignment horizontal="right" vertical="center"/>
    </xf>
    <xf numFmtId="0" fontId="0" fillId="0" borderId="23" xfId="0" applyFill="1" applyBorder="1" applyAlignment="1">
      <alignment horizontal="left"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8" fillId="0" borderId="25" xfId="0" applyFont="1" applyFill="1" applyBorder="1" applyAlignment="1">
      <alignment horizontal="left" vertical="center"/>
    </xf>
    <xf numFmtId="0" fontId="8" fillId="0" borderId="26" xfId="0" applyFont="1" applyFill="1" applyBorder="1" applyAlignment="1">
      <alignment horizontal="center" vertical="center"/>
    </xf>
    <xf numFmtId="4" fontId="0" fillId="0" borderId="0" xfId="0" applyNumberFormat="1" applyFill="1"/>
    <xf numFmtId="4" fontId="34" fillId="0" borderId="19" xfId="0" applyNumberFormat="1" applyFont="1" applyFill="1" applyBorder="1" applyAlignment="1">
      <alignment horizontal="right" vertical="center"/>
    </xf>
    <xf numFmtId="0" fontId="33" fillId="0" borderId="0" xfId="0" applyFont="1" applyFill="1" applyAlignment="1">
      <alignment vertical="center"/>
    </xf>
    <xf numFmtId="0" fontId="3" fillId="0" borderId="0" xfId="0" applyFont="1" applyFill="1" applyAlignment="1">
      <alignment horizontal="left"/>
    </xf>
    <xf numFmtId="0" fontId="0" fillId="0" borderId="0" xfId="0" applyFill="1" applyAlignment="1">
      <alignment horizontal="center" vertical="center"/>
    </xf>
    <xf numFmtId="0" fontId="0" fillId="0" borderId="0" xfId="0" applyFill="1" applyAlignment="1">
      <alignment horizontal="left" vertical="center"/>
    </xf>
    <xf numFmtId="0" fontId="0" fillId="0" borderId="19" xfId="0" applyFill="1" applyBorder="1" applyAlignment="1">
      <alignment horizontal="left" vertical="center"/>
    </xf>
    <xf numFmtId="4" fontId="8" fillId="0" borderId="19" xfId="0" applyNumberFormat="1" applyFont="1" applyFill="1" applyBorder="1" applyAlignment="1">
      <alignment horizontal="right" vertical="center"/>
    </xf>
    <xf numFmtId="0" fontId="3" fillId="0" borderId="19" xfId="0" applyFont="1" applyFill="1" applyBorder="1" applyAlignment="1">
      <alignment horizontal="left" vertical="center"/>
    </xf>
    <xf numFmtId="4" fontId="3" fillId="0" borderId="19" xfId="0" applyNumberFormat="1" applyFont="1" applyFill="1" applyBorder="1" applyAlignment="1">
      <alignment horizontal="right" vertical="center"/>
    </xf>
    <xf numFmtId="4" fontId="33" fillId="0" borderId="19" xfId="0" applyNumberFormat="1" applyFont="1" applyFill="1" applyBorder="1" applyAlignment="1">
      <alignment horizontal="right" vertical="center"/>
    </xf>
    <xf numFmtId="0" fontId="8" fillId="0" borderId="19" xfId="0" applyFont="1" applyFill="1" applyBorder="1" applyAlignment="1">
      <alignment horizontal="left" vertical="center"/>
    </xf>
    <xf numFmtId="0" fontId="10" fillId="0" borderId="19" xfId="0" applyFont="1" applyFill="1" applyBorder="1" applyAlignment="1">
      <alignment horizontal="left" vertical="center" wrapText="1"/>
    </xf>
    <xf numFmtId="0" fontId="12" fillId="0" borderId="14" xfId="0" applyFont="1" applyFill="1" applyBorder="1" applyAlignment="1">
      <alignment horizontal="center"/>
    </xf>
    <xf numFmtId="2" fontId="7" fillId="0" borderId="16" xfId="287" applyNumberFormat="1" applyFont="1" applyFill="1" applyBorder="1" applyAlignment="1">
      <alignment horizontal="center"/>
    </xf>
    <xf numFmtId="0" fontId="8" fillId="0" borderId="15" xfId="287" applyFill="1" applyBorder="1"/>
    <xf numFmtId="0" fontId="7" fillId="0" borderId="27" xfId="287" applyFont="1" applyFill="1" applyBorder="1" applyAlignment="1">
      <alignment horizontal="left"/>
    </xf>
    <xf numFmtId="0" fontId="5" fillId="0" borderId="14" xfId="287" applyFont="1" applyFill="1" applyBorder="1" applyAlignment="1">
      <alignment horizontal="left" wrapText="1"/>
    </xf>
    <xf numFmtId="0" fontId="69" fillId="0" borderId="14" xfId="287" applyFont="1" applyFill="1" applyBorder="1" applyAlignment="1">
      <alignment horizontal="left" wrapText="1"/>
    </xf>
    <xf numFmtId="0" fontId="8" fillId="0" borderId="28" xfId="287" applyFill="1" applyBorder="1"/>
    <xf numFmtId="0" fontId="69" fillId="0" borderId="13" xfId="287" applyFont="1" applyFill="1" applyBorder="1" applyAlignment="1">
      <alignment horizontal="center"/>
    </xf>
    <xf numFmtId="3" fontId="5" fillId="0" borderId="16" xfId="287" applyNumberFormat="1" applyFont="1" applyFill="1" applyBorder="1" applyAlignment="1">
      <alignment horizontal="center"/>
    </xf>
    <xf numFmtId="4" fontId="5" fillId="0" borderId="19" xfId="287" applyNumberFormat="1" applyFont="1" applyFill="1" applyBorder="1" applyAlignment="1">
      <alignment horizontal="center"/>
    </xf>
    <xf numFmtId="0" fontId="5" fillId="0" borderId="27" xfId="287" applyFont="1" applyFill="1" applyBorder="1" applyAlignment="1">
      <alignment horizontal="center"/>
    </xf>
    <xf numFmtId="4" fontId="5" fillId="0" borderId="15" xfId="287" applyNumberFormat="1" applyFont="1" applyFill="1" applyBorder="1" applyAlignment="1">
      <alignment horizontal="center"/>
    </xf>
    <xf numFmtId="0" fontId="46" fillId="0" borderId="0" xfId="0" applyFont="1" applyBorder="1" applyAlignment="1">
      <alignment vertical="top" wrapText="1"/>
    </xf>
    <xf numFmtId="0" fontId="0" fillId="0" borderId="13" xfId="0" applyBorder="1"/>
    <xf numFmtId="0" fontId="0" fillId="0" borderId="0" xfId="0" applyBorder="1"/>
    <xf numFmtId="166" fontId="0" fillId="0" borderId="13" xfId="0" applyNumberFormat="1" applyBorder="1"/>
    <xf numFmtId="0" fontId="3" fillId="0" borderId="0" xfId="0" applyFont="1" applyBorder="1"/>
    <xf numFmtId="0" fontId="0" fillId="0" borderId="13" xfId="0" applyBorder="1" applyAlignment="1">
      <alignment horizontal="center"/>
    </xf>
    <xf numFmtId="0" fontId="8" fillId="0" borderId="0" xfId="0" applyFont="1" applyBorder="1" applyAlignment="1">
      <alignment horizontal="left" vertical="top" wrapText="1"/>
    </xf>
    <xf numFmtId="0" fontId="8" fillId="0" borderId="13" xfId="0" applyFont="1" applyBorder="1" applyAlignment="1">
      <alignment horizontal="center"/>
    </xf>
    <xf numFmtId="166" fontId="8" fillId="0" borderId="13" xfId="0" applyNumberFormat="1" applyFont="1" applyBorder="1"/>
    <xf numFmtId="0" fontId="3" fillId="0" borderId="13" xfId="0" applyFont="1" applyBorder="1" applyAlignment="1">
      <alignment vertical="top" wrapText="1"/>
    </xf>
    <xf numFmtId="0" fontId="0" fillId="0" borderId="13" xfId="0" applyBorder="1" applyAlignment="1">
      <alignment vertical="top" wrapText="1"/>
    </xf>
    <xf numFmtId="0" fontId="46" fillId="0" borderId="13" xfId="0" applyNumberFormat="1" applyFont="1" applyBorder="1" applyAlignment="1">
      <alignment horizontal="left" vertical="top" wrapText="1"/>
    </xf>
    <xf numFmtId="0" fontId="8" fillId="0" borderId="13" xfId="0" applyNumberFormat="1" applyFont="1" applyBorder="1" applyAlignment="1">
      <alignment horizontal="center" vertical="top" wrapText="1"/>
    </xf>
    <xf numFmtId="0" fontId="8" fillId="0" borderId="13" xfId="0" applyNumberFormat="1" applyFont="1" applyBorder="1" applyAlignment="1">
      <alignment vertical="top" wrapText="1"/>
    </xf>
    <xf numFmtId="0" fontId="8" fillId="0" borderId="13" xfId="0" applyNumberFormat="1" applyFont="1" applyBorder="1" applyAlignment="1">
      <alignment horizontal="left" vertical="top" wrapText="1"/>
    </xf>
    <xf numFmtId="0" fontId="3" fillId="0" borderId="13" xfId="0" applyNumberFormat="1" applyFont="1" applyBorder="1" applyAlignment="1" applyProtection="1">
      <alignment horizontal="left" vertical="top" wrapText="1"/>
      <protection locked="0"/>
    </xf>
    <xf numFmtId="0" fontId="8" fillId="0" borderId="13" xfId="0" applyNumberFormat="1" applyFont="1" applyBorder="1" applyAlignment="1" applyProtection="1">
      <alignment horizontal="center" vertical="top" wrapText="1"/>
      <protection locked="0"/>
    </xf>
    <xf numFmtId="2" fontId="8" fillId="0" borderId="13" xfId="0" applyNumberFormat="1" applyFont="1" applyBorder="1" applyAlignment="1" applyProtection="1">
      <alignment horizontal="right" vertical="top" wrapText="1"/>
      <protection locked="0"/>
    </xf>
    <xf numFmtId="166" fontId="8" fillId="0" borderId="13" xfId="0" applyNumberFormat="1" applyFont="1" applyBorder="1" applyAlignment="1" applyProtection="1">
      <alignment vertical="top" wrapText="1"/>
      <protection locked="0"/>
    </xf>
    <xf numFmtId="0" fontId="8" fillId="0" borderId="13" xfId="0" applyNumberFormat="1" applyFont="1" applyBorder="1" applyAlignment="1" applyProtection="1">
      <alignment horizontal="left" vertical="top" wrapText="1"/>
      <protection locked="0"/>
    </xf>
    <xf numFmtId="164" fontId="8" fillId="0" borderId="13" xfId="115" applyFont="1" applyBorder="1" applyAlignment="1" applyProtection="1">
      <alignment horizontal="right" vertical="top" wrapText="1"/>
      <protection locked="0"/>
    </xf>
    <xf numFmtId="1" fontId="8" fillId="0" borderId="13" xfId="115" applyNumberFormat="1" applyFont="1" applyBorder="1" applyAlignment="1" applyProtection="1">
      <alignment horizontal="center" vertical="top" wrapText="1"/>
      <protection locked="0"/>
    </xf>
    <xf numFmtId="166" fontId="8" fillId="0" borderId="13" xfId="0" applyNumberFormat="1" applyFont="1" applyBorder="1" applyAlignment="1" applyProtection="1">
      <alignment horizontal="center" vertical="top" wrapText="1"/>
      <protection locked="0"/>
    </xf>
    <xf numFmtId="1" fontId="8" fillId="0" borderId="13" xfId="115" applyNumberFormat="1" applyFont="1" applyFill="1" applyBorder="1" applyAlignment="1" applyProtection="1">
      <alignment horizontal="center" vertical="top" wrapText="1"/>
      <protection locked="0"/>
    </xf>
    <xf numFmtId="2" fontId="8" fillId="0" borderId="13" xfId="115" applyNumberFormat="1" applyFont="1" applyFill="1" applyBorder="1" applyAlignment="1" applyProtection="1">
      <alignment horizontal="center" vertical="top" wrapText="1"/>
      <protection locked="0"/>
    </xf>
    <xf numFmtId="166" fontId="8" fillId="0" borderId="13" xfId="0" applyNumberFormat="1" applyFont="1" applyBorder="1" applyAlignment="1">
      <alignment horizontal="center" vertical="top"/>
    </xf>
    <xf numFmtId="0" fontId="8" fillId="0" borderId="13" xfId="0" applyNumberFormat="1" applyFont="1" applyBorder="1" applyAlignment="1">
      <alignment horizontal="left" vertical="top"/>
    </xf>
    <xf numFmtId="0" fontId="8" fillId="0" borderId="13" xfId="0" applyNumberFormat="1" applyFont="1" applyBorder="1" applyAlignment="1">
      <alignment horizontal="center" vertical="top"/>
    </xf>
    <xf numFmtId="0" fontId="8" fillId="0" borderId="13" xfId="0" applyNumberFormat="1" applyFont="1" applyBorder="1" applyAlignment="1">
      <alignment horizontal="right" vertical="top"/>
    </xf>
    <xf numFmtId="164" fontId="8" fillId="0" borderId="13" xfId="115" applyFont="1" applyFill="1" applyBorder="1" applyAlignment="1" applyProtection="1">
      <alignment horizontal="center" vertical="top" wrapText="1"/>
      <protection locked="0"/>
    </xf>
    <xf numFmtId="0" fontId="8" fillId="0" borderId="13" xfId="0" applyNumberFormat="1" applyFont="1" applyBorder="1" applyAlignment="1" applyProtection="1">
      <alignment horizontal="left" wrapText="1"/>
      <protection locked="0"/>
    </xf>
    <xf numFmtId="169" fontId="8" fillId="0" borderId="13" xfId="115" applyNumberFormat="1" applyFont="1" applyFill="1" applyBorder="1" applyAlignment="1" applyProtection="1">
      <alignment horizontal="center" vertical="top" wrapText="1"/>
      <protection locked="0"/>
    </xf>
    <xf numFmtId="0" fontId="8" fillId="0" borderId="13" xfId="0" applyNumberFormat="1" applyFont="1" applyBorder="1" applyAlignment="1">
      <alignment horizontal="center" wrapText="1"/>
    </xf>
    <xf numFmtId="0" fontId="3" fillId="0" borderId="13" xfId="0" applyNumberFormat="1" applyFont="1" applyBorder="1" applyAlignment="1">
      <alignment horizontal="left" vertical="center" wrapText="1"/>
    </xf>
    <xf numFmtId="0" fontId="8" fillId="0" borderId="13"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0" fontId="8" fillId="0" borderId="13" xfId="0" applyNumberFormat="1" applyFont="1" applyFill="1" applyBorder="1" applyAlignment="1">
      <alignment horizontal="center" vertical="top" wrapText="1"/>
    </xf>
    <xf numFmtId="0" fontId="8" fillId="0" borderId="13" xfId="0" applyNumberFormat="1" applyFont="1" applyFill="1" applyBorder="1" applyAlignment="1">
      <alignment horizontal="center" vertical="center" wrapText="1"/>
    </xf>
    <xf numFmtId="0" fontId="46" fillId="0" borderId="13" xfId="0" applyFont="1" applyBorder="1" applyAlignment="1">
      <alignment vertical="top" wrapText="1"/>
    </xf>
    <xf numFmtId="0" fontId="3" fillId="0" borderId="13" xfId="0" applyNumberFormat="1" applyFont="1" applyBorder="1" applyAlignment="1">
      <alignment horizontal="left" vertical="top" wrapText="1"/>
    </xf>
    <xf numFmtId="0" fontId="8" fillId="0" borderId="13" xfId="0" applyNumberFormat="1" applyFont="1" applyBorder="1" applyAlignment="1">
      <alignment horizontal="center" vertical="center"/>
    </xf>
    <xf numFmtId="0" fontId="8" fillId="0" borderId="13" xfId="0" applyNumberFormat="1" applyFont="1" applyBorder="1" applyAlignment="1">
      <alignment horizontal="left" vertical="top" wrapText="1" indent="1"/>
    </xf>
    <xf numFmtId="0" fontId="8" fillId="0" borderId="13" xfId="0" applyFont="1" applyBorder="1" applyAlignment="1">
      <alignment vertical="top" wrapText="1"/>
    </xf>
    <xf numFmtId="166" fontId="8" fillId="0" borderId="13" xfId="0" applyNumberFormat="1" applyFont="1" applyBorder="1" applyAlignment="1">
      <alignment horizontal="center" vertical="top" wrapText="1"/>
    </xf>
    <xf numFmtId="0" fontId="0" fillId="0" borderId="0" xfId="0" applyFill="1" applyBorder="1" applyAlignment="1">
      <alignment horizont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xf>
    <xf numFmtId="0" fontId="3" fillId="0" borderId="13" xfId="0" applyNumberFormat="1" applyFont="1" applyBorder="1" applyAlignment="1">
      <alignment horizontal="left" vertical="center"/>
    </xf>
    <xf numFmtId="0" fontId="6" fillId="0" borderId="0" xfId="287" applyFont="1" applyFill="1" applyAlignment="1">
      <alignment vertical="center"/>
    </xf>
    <xf numFmtId="0" fontId="8" fillId="0" borderId="0" xfId="287" applyFill="1" applyAlignment="1">
      <alignment vertical="center"/>
    </xf>
    <xf numFmtId="166" fontId="0" fillId="0" borderId="0" xfId="0" applyNumberFormat="1" applyFill="1"/>
    <xf numFmtId="3" fontId="8" fillId="0" borderId="29" xfId="0" applyNumberFormat="1" applyFont="1" applyFill="1" applyBorder="1" applyAlignment="1">
      <alignment horizontal="center" vertical="center"/>
    </xf>
    <xf numFmtId="166" fontId="8" fillId="0" borderId="13" xfId="0" applyNumberFormat="1" applyFont="1" applyBorder="1" applyAlignment="1">
      <alignment horizontal="center"/>
    </xf>
    <xf numFmtId="0" fontId="8" fillId="0" borderId="13" xfId="0" applyFont="1" applyBorder="1" applyAlignment="1">
      <alignment horizontal="left" vertical="top" wrapText="1"/>
    </xf>
    <xf numFmtId="1" fontId="8" fillId="0" borderId="13" xfId="0" applyNumberFormat="1" applyFont="1" applyBorder="1" applyAlignment="1">
      <alignment horizontal="center" vertical="top" wrapText="1"/>
    </xf>
    <xf numFmtId="166" fontId="70" fillId="0" borderId="13" xfId="0" applyNumberFormat="1" applyFont="1" applyBorder="1" applyAlignment="1">
      <alignment horizontal="center" vertical="top" wrapText="1"/>
    </xf>
    <xf numFmtId="166" fontId="71" fillId="0" borderId="13" xfId="0" applyNumberFormat="1" applyFont="1" applyBorder="1" applyAlignment="1">
      <alignment horizontal="left" vertical="center" wrapText="1"/>
    </xf>
    <xf numFmtId="166" fontId="70" fillId="0" borderId="13" xfId="0" applyNumberFormat="1" applyFont="1" applyBorder="1" applyAlignment="1">
      <alignment horizontal="left" vertical="top" wrapText="1"/>
    </xf>
    <xf numFmtId="166" fontId="70" fillId="0" borderId="13" xfId="0" applyNumberFormat="1" applyFont="1" applyBorder="1" applyAlignment="1">
      <alignment horizontal="center" vertical="center" wrapText="1"/>
    </xf>
    <xf numFmtId="9" fontId="70" fillId="0" borderId="13" xfId="317" applyFont="1" applyBorder="1" applyAlignment="1">
      <alignment horizontal="center" vertical="center" wrapText="1"/>
    </xf>
    <xf numFmtId="166" fontId="8" fillId="0" borderId="13" xfId="183" applyNumberFormat="1" applyFont="1" applyBorder="1" applyAlignment="1">
      <alignment horizontal="right" vertical="center" wrapText="1"/>
    </xf>
    <xf numFmtId="1" fontId="3" fillId="0" borderId="13" xfId="0" applyNumberFormat="1" applyFont="1" applyBorder="1" applyAlignment="1">
      <alignment horizontal="center" vertical="center"/>
    </xf>
    <xf numFmtId="0" fontId="8" fillId="0" borderId="0" xfId="287" applyFont="1" applyFill="1"/>
    <xf numFmtId="0" fontId="8" fillId="0" borderId="13" xfId="287" applyFont="1" applyFill="1" applyBorder="1" applyAlignment="1">
      <alignment horizontal="center"/>
    </xf>
    <xf numFmtId="0" fontId="3" fillId="0" borderId="0" xfId="287" applyFont="1" applyFill="1"/>
    <xf numFmtId="0" fontId="8" fillId="0" borderId="13" xfId="287" applyFont="1" applyFill="1" applyBorder="1"/>
    <xf numFmtId="0" fontId="8" fillId="0" borderId="0" xfId="287" applyFont="1" applyFill="1" applyAlignment="1">
      <alignment horizontal="center"/>
    </xf>
    <xf numFmtId="4" fontId="8" fillId="0" borderId="13" xfId="287" applyNumberFormat="1" applyFont="1" applyFill="1" applyBorder="1" applyAlignment="1">
      <alignment horizontal="center"/>
    </xf>
    <xf numFmtId="0" fontId="3" fillId="0" borderId="13" xfId="287" quotePrefix="1" applyFont="1" applyFill="1" applyBorder="1" applyAlignment="1">
      <alignment horizontal="center"/>
    </xf>
    <xf numFmtId="0" fontId="3" fillId="0" borderId="13" xfId="287" applyFont="1" applyFill="1" applyBorder="1" applyAlignment="1">
      <alignment horizontal="center"/>
    </xf>
    <xf numFmtId="0" fontId="3" fillId="0" borderId="0" xfId="287" applyFont="1" applyFill="1" applyAlignment="1"/>
    <xf numFmtId="0" fontId="8" fillId="0" borderId="17" xfId="287" applyFont="1" applyFill="1" applyBorder="1" applyAlignment="1">
      <alignment horizontal="left"/>
    </xf>
    <xf numFmtId="0" fontId="8" fillId="0" borderId="17" xfId="287" applyFont="1" applyFill="1" applyBorder="1" applyAlignment="1"/>
    <xf numFmtId="4" fontId="8" fillId="0" borderId="13" xfId="0" applyNumberFormat="1" applyFont="1" applyFill="1" applyBorder="1" applyAlignment="1">
      <alignment horizontal="center"/>
    </xf>
    <xf numFmtId="0" fontId="3" fillId="0" borderId="13" xfId="0" applyFont="1" applyFill="1" applyBorder="1" applyAlignment="1">
      <alignment horizontal="center"/>
    </xf>
    <xf numFmtId="0" fontId="3" fillId="0" borderId="0" xfId="287" applyFont="1" applyFill="1" applyBorder="1" applyAlignment="1">
      <alignment horizontal="center"/>
    </xf>
    <xf numFmtId="2" fontId="3" fillId="0" borderId="13" xfId="287" applyNumberFormat="1" applyFont="1" applyFill="1" applyBorder="1" applyAlignment="1">
      <alignment horizontal="center"/>
    </xf>
    <xf numFmtId="0" fontId="8" fillId="0" borderId="13" xfId="287" applyFont="1" applyFill="1" applyBorder="1" applyAlignment="1">
      <alignment horizontal="left"/>
    </xf>
    <xf numFmtId="0" fontId="8" fillId="0" borderId="13" xfId="287" applyFont="1" applyFill="1" applyBorder="1" applyAlignment="1"/>
    <xf numFmtId="0" fontId="8" fillId="0" borderId="0" xfId="287" applyFont="1" applyFill="1" applyBorder="1"/>
    <xf numFmtId="0" fontId="8" fillId="0" borderId="0" xfId="0" applyFont="1" applyFill="1"/>
    <xf numFmtId="0" fontId="8" fillId="0" borderId="16" xfId="0" applyFont="1" applyFill="1" applyBorder="1" applyAlignment="1">
      <alignment horizontal="center"/>
    </xf>
    <xf numFmtId="0" fontId="8" fillId="0" borderId="0" xfId="0" applyFont="1" applyFill="1" applyBorder="1" applyAlignment="1"/>
    <xf numFmtId="0" fontId="8" fillId="0" borderId="16" xfId="0" applyFont="1" applyFill="1" applyBorder="1" applyAlignment="1"/>
    <xf numFmtId="0" fontId="8" fillId="0" borderId="0" xfId="0" applyFont="1" applyFill="1" applyBorder="1" applyAlignment="1">
      <alignment horizontal="center"/>
    </xf>
    <xf numFmtId="4" fontId="8" fillId="0" borderId="16" xfId="0" applyNumberFormat="1" applyFont="1" applyFill="1" applyBorder="1" applyAlignment="1">
      <alignment horizontal="center"/>
    </xf>
    <xf numFmtId="4" fontId="8" fillId="0" borderId="30" xfId="0" applyNumberFormat="1" applyFont="1" applyFill="1" applyBorder="1" applyAlignment="1">
      <alignment horizontal="center"/>
    </xf>
    <xf numFmtId="0" fontId="8" fillId="0" borderId="13" xfId="0" applyFont="1" applyFill="1" applyBorder="1"/>
    <xf numFmtId="0" fontId="8" fillId="0" borderId="0" xfId="0" applyFont="1" applyFill="1" applyAlignment="1">
      <alignment horizontal="center"/>
    </xf>
    <xf numFmtId="0" fontId="3" fillId="0" borderId="13" xfId="0" quotePrefix="1" applyFont="1" applyFill="1" applyBorder="1" applyAlignment="1">
      <alignment horizontal="center"/>
    </xf>
    <xf numFmtId="0" fontId="8" fillId="0" borderId="13" xfId="0" applyFont="1" applyFill="1" applyBorder="1" applyAlignment="1">
      <alignment horizontal="left"/>
    </xf>
    <xf numFmtId="0" fontId="8" fillId="0" borderId="0" xfId="0" applyFont="1" applyFill="1" applyAlignment="1"/>
    <xf numFmtId="0" fontId="8" fillId="0" borderId="13" xfId="0" applyFont="1" applyFill="1" applyBorder="1" applyAlignment="1"/>
    <xf numFmtId="0" fontId="3" fillId="0" borderId="13" xfId="0" applyFont="1" applyFill="1" applyBorder="1" applyAlignment="1"/>
    <xf numFmtId="0" fontId="8" fillId="0" borderId="17" xfId="0" applyFont="1" applyFill="1" applyBorder="1" applyAlignment="1">
      <alignment horizontal="center"/>
    </xf>
    <xf numFmtId="0" fontId="3" fillId="0" borderId="13" xfId="0" applyFont="1" applyFill="1" applyBorder="1" applyAlignment="1">
      <alignment horizontal="left"/>
    </xf>
    <xf numFmtId="0" fontId="8" fillId="0" borderId="0" xfId="0" applyFont="1" applyFill="1" applyAlignment="1">
      <alignment horizontal="left"/>
    </xf>
    <xf numFmtId="165" fontId="8" fillId="0" borderId="13" xfId="0" applyNumberFormat="1" applyFont="1" applyFill="1" applyBorder="1" applyAlignment="1">
      <alignment horizontal="center"/>
    </xf>
    <xf numFmtId="3" fontId="8" fillId="0" borderId="13" xfId="0" applyNumberFormat="1" applyFont="1" applyFill="1" applyBorder="1" applyAlignment="1">
      <alignment horizontal="center"/>
    </xf>
    <xf numFmtId="0" fontId="7" fillId="0" borderId="0" xfId="0" applyFont="1" applyFill="1" applyAlignment="1">
      <alignment wrapText="1"/>
    </xf>
    <xf numFmtId="0" fontId="3" fillId="0" borderId="14" xfId="0" applyFont="1" applyFill="1" applyBorder="1" applyAlignment="1">
      <alignment horizontal="center"/>
    </xf>
    <xf numFmtId="0" fontId="46" fillId="0" borderId="13" xfId="0" applyFont="1" applyFill="1" applyBorder="1" applyAlignment="1">
      <alignment horizontal="left"/>
    </xf>
    <xf numFmtId="0" fontId="46" fillId="0" borderId="0" xfId="0" applyFont="1" applyFill="1" applyBorder="1" applyAlignment="1">
      <alignment horizontal="left"/>
    </xf>
    <xf numFmtId="3" fontId="46" fillId="0" borderId="13" xfId="0" applyNumberFormat="1" applyFont="1" applyFill="1" applyBorder="1" applyAlignment="1">
      <alignment horizontal="left"/>
    </xf>
    <xf numFmtId="4" fontId="46" fillId="0" borderId="13" xfId="0" applyNumberFormat="1" applyFont="1" applyFill="1" applyBorder="1" applyAlignment="1">
      <alignment horizontal="left"/>
    </xf>
    <xf numFmtId="0" fontId="3" fillId="0" borderId="13" xfId="0" applyFont="1" applyFill="1" applyBorder="1"/>
    <xf numFmtId="3" fontId="3" fillId="0" borderId="13" xfId="0" applyNumberFormat="1" applyFont="1" applyFill="1" applyBorder="1"/>
    <xf numFmtId="4" fontId="3" fillId="0" borderId="13" xfId="0" applyNumberFormat="1" applyFont="1" applyFill="1" applyBorder="1" applyAlignment="1">
      <alignment horizontal="center"/>
    </xf>
    <xf numFmtId="3" fontId="8" fillId="0" borderId="13" xfId="0" applyNumberFormat="1" applyFont="1" applyFill="1" applyBorder="1"/>
    <xf numFmtId="4" fontId="8" fillId="0" borderId="13" xfId="0" applyNumberFormat="1" applyFont="1" applyFill="1" applyBorder="1"/>
    <xf numFmtId="0" fontId="8" fillId="0" borderId="13" xfId="0" applyFont="1" applyFill="1" applyBorder="1" applyAlignment="1">
      <alignment horizontal="center" vertical="top"/>
    </xf>
    <xf numFmtId="0" fontId="8" fillId="0" borderId="0" xfId="0" applyFont="1" applyFill="1" applyBorder="1"/>
    <xf numFmtId="0" fontId="8" fillId="0" borderId="14"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vertical="center"/>
    </xf>
    <xf numFmtId="0" fontId="46" fillId="0" borderId="13" xfId="0" applyFont="1" applyFill="1" applyBorder="1" applyAlignment="1">
      <alignment horizontal="center"/>
    </xf>
    <xf numFmtId="0" fontId="8" fillId="0" borderId="17" xfId="0" applyFont="1" applyFill="1" applyBorder="1" applyAlignment="1">
      <alignment horizontal="left"/>
    </xf>
    <xf numFmtId="0" fontId="8" fillId="0" borderId="17" xfId="0" applyFont="1" applyFill="1" applyBorder="1" applyAlignment="1"/>
    <xf numFmtId="0" fontId="3" fillId="0" borderId="17" xfId="0" applyFont="1" applyFill="1" applyBorder="1" applyAlignment="1"/>
    <xf numFmtId="0" fontId="3" fillId="0" borderId="17" xfId="0" applyFont="1" applyFill="1" applyBorder="1" applyAlignment="1">
      <alignment horizontal="left"/>
    </xf>
    <xf numFmtId="4" fontId="8" fillId="0" borderId="19" xfId="0" applyNumberFormat="1" applyFont="1" applyFill="1" applyBorder="1" applyAlignment="1">
      <alignment horizontal="center"/>
    </xf>
    <xf numFmtId="0" fontId="8" fillId="0" borderId="0" xfId="0" applyFont="1" applyFill="1" applyAlignment="1">
      <alignment horizontal="center" vertical="center"/>
    </xf>
    <xf numFmtId="9" fontId="8" fillId="0" borderId="13" xfId="0" applyNumberFormat="1" applyFont="1" applyFill="1" applyBorder="1" applyAlignment="1">
      <alignment horizontal="center"/>
    </xf>
    <xf numFmtId="0" fontId="46" fillId="0" borderId="13" xfId="294" applyFont="1" applyBorder="1" applyAlignment="1">
      <alignment horizontal="left"/>
    </xf>
    <xf numFmtId="0" fontId="46" fillId="0" borderId="0" xfId="294" applyFont="1" applyBorder="1" applyAlignment="1">
      <alignment horizontal="center"/>
    </xf>
    <xf numFmtId="0" fontId="46" fillId="0" borderId="13" xfId="294" applyFont="1" applyBorder="1" applyAlignment="1">
      <alignment horizontal="center"/>
    </xf>
    <xf numFmtId="166" fontId="3" fillId="0" borderId="13" xfId="294" applyNumberFormat="1" applyFont="1" applyBorder="1" applyAlignment="1">
      <alignment horizontal="center"/>
    </xf>
    <xf numFmtId="0" fontId="3" fillId="0" borderId="13" xfId="294" applyFont="1" applyBorder="1" applyAlignment="1">
      <alignment horizontal="left"/>
    </xf>
    <xf numFmtId="0" fontId="8" fillId="0" borderId="0" xfId="294" applyFont="1" applyBorder="1" applyAlignment="1">
      <alignment horizontal="center"/>
    </xf>
    <xf numFmtId="0" fontId="3" fillId="0" borderId="13" xfId="294" applyFont="1" applyBorder="1" applyAlignment="1">
      <alignment horizontal="center"/>
    </xf>
    <xf numFmtId="0" fontId="8" fillId="0" borderId="13" xfId="294" applyFont="1" applyBorder="1" applyAlignment="1">
      <alignment horizontal="center"/>
    </xf>
    <xf numFmtId="166" fontId="8" fillId="0" borderId="13" xfId="294" applyNumberFormat="1" applyFont="1" applyBorder="1" applyAlignment="1">
      <alignment horizontal="center"/>
    </xf>
    <xf numFmtId="0" fontId="8" fillId="0" borderId="13" xfId="294" applyFont="1" applyBorder="1" applyAlignment="1">
      <alignment horizontal="left"/>
    </xf>
    <xf numFmtId="1" fontId="8" fillId="0" borderId="13" xfId="294" applyNumberFormat="1" applyFont="1" applyBorder="1" applyAlignment="1">
      <alignment horizontal="center"/>
    </xf>
    <xf numFmtId="0" fontId="3" fillId="0" borderId="21" xfId="0" applyFont="1" applyBorder="1" applyAlignment="1">
      <alignment vertical="top"/>
    </xf>
    <xf numFmtId="0" fontId="3" fillId="0" borderId="0" xfId="0" applyFont="1" applyBorder="1" applyAlignment="1">
      <alignment horizontal="left" vertical="top" wrapText="1"/>
    </xf>
    <xf numFmtId="0" fontId="8" fillId="0" borderId="13" xfId="0" applyFont="1" applyBorder="1" applyAlignment="1">
      <alignment horizontal="center" vertical="top" wrapText="1"/>
    </xf>
    <xf numFmtId="0" fontId="8" fillId="0" borderId="13" xfId="287" applyNumberFormat="1" applyFont="1" applyBorder="1" applyAlignment="1">
      <alignment horizontal="center" vertical="top"/>
    </xf>
    <xf numFmtId="1" fontId="8" fillId="0" borderId="13" xfId="287" applyNumberFormat="1" applyFont="1" applyBorder="1" applyAlignment="1">
      <alignment horizontal="center" vertical="top"/>
    </xf>
    <xf numFmtId="4" fontId="8" fillId="0" borderId="13" xfId="115" applyNumberFormat="1" applyFont="1" applyFill="1" applyBorder="1" applyAlignment="1">
      <alignment vertical="top" wrapText="1"/>
    </xf>
    <xf numFmtId="4" fontId="8" fillId="0" borderId="13" xfId="294" applyNumberFormat="1" applyFont="1" applyBorder="1" applyAlignment="1">
      <alignment horizontal="center"/>
    </xf>
    <xf numFmtId="0" fontId="5" fillId="0" borderId="13" xfId="294" applyFont="1" applyBorder="1" applyAlignment="1">
      <alignment horizontal="left"/>
    </xf>
    <xf numFmtId="0" fontId="3" fillId="0" borderId="14" xfId="0" applyFont="1" applyFill="1" applyBorder="1" applyAlignment="1">
      <alignment horizontal="center" vertical="top"/>
    </xf>
    <xf numFmtId="0" fontId="3" fillId="0" borderId="13" xfId="0" applyFont="1" applyBorder="1" applyAlignment="1">
      <alignment horizontal="left" vertical="top" wrapText="1"/>
    </xf>
    <xf numFmtId="2" fontId="8" fillId="0" borderId="13" xfId="0" applyNumberFormat="1" applyFont="1" applyBorder="1" applyAlignment="1">
      <alignment horizontal="center"/>
    </xf>
    <xf numFmtId="4" fontId="8" fillId="0" borderId="13" xfId="0" applyNumberFormat="1" applyFont="1" applyBorder="1" applyAlignment="1">
      <alignment horizontal="center"/>
    </xf>
    <xf numFmtId="0" fontId="3" fillId="0" borderId="14" xfId="0" applyFont="1" applyBorder="1" applyAlignment="1">
      <alignment horizontal="center"/>
    </xf>
    <xf numFmtId="0" fontId="8" fillId="0" borderId="13" xfId="0" applyFont="1" applyBorder="1" applyAlignment="1">
      <alignment horizontal="left"/>
    </xf>
    <xf numFmtId="0" fontId="8" fillId="0" borderId="14" xfId="0" applyFont="1" applyBorder="1" applyAlignment="1">
      <alignment horizontal="center"/>
    </xf>
    <xf numFmtId="0" fontId="8" fillId="0" borderId="0" xfId="0" applyFont="1" applyBorder="1" applyAlignment="1">
      <alignment horizontal="center"/>
    </xf>
    <xf numFmtId="0" fontId="8" fillId="0" borderId="13" xfId="0" applyFont="1" applyBorder="1" applyAlignment="1">
      <alignment horizontal="left" wrapText="1"/>
    </xf>
    <xf numFmtId="0" fontId="3" fillId="0" borderId="13" xfId="0" applyFont="1" applyBorder="1" applyAlignment="1">
      <alignment horizontal="left"/>
    </xf>
    <xf numFmtId="4" fontId="3" fillId="0" borderId="13" xfId="0" applyNumberFormat="1" applyFont="1" applyBorder="1" applyAlignment="1">
      <alignment horizontal="center"/>
    </xf>
    <xf numFmtId="0" fontId="8" fillId="0" borderId="15" xfId="294" applyFont="1" applyBorder="1"/>
    <xf numFmtId="166" fontId="8" fillId="0" borderId="15" xfId="294" applyNumberFormat="1" applyFont="1" applyBorder="1"/>
    <xf numFmtId="0" fontId="8" fillId="0" borderId="13" xfId="287" applyFont="1" applyFill="1" applyBorder="1" applyAlignment="1">
      <alignment horizontal="center" vertical="center"/>
    </xf>
    <xf numFmtId="0" fontId="8" fillId="0" borderId="0" xfId="287" applyFont="1" applyFill="1" applyBorder="1" applyAlignment="1">
      <alignment horizontal="center" vertical="center"/>
    </xf>
    <xf numFmtId="3" fontId="0" fillId="0" borderId="0" xfId="0" applyNumberFormat="1" applyFill="1"/>
    <xf numFmtId="0" fontId="46" fillId="0" borderId="13" xfId="0" applyFont="1" applyBorder="1" applyAlignment="1">
      <alignment wrapText="1"/>
    </xf>
    <xf numFmtId="0" fontId="7" fillId="0" borderId="14" xfId="0" applyFont="1" applyFill="1" applyBorder="1" applyAlignment="1">
      <alignment horizontal="center" vertical="center"/>
    </xf>
    <xf numFmtId="166" fontId="3" fillId="0" borderId="13" xfId="0" quotePrefix="1" applyNumberFormat="1" applyFont="1" applyBorder="1" applyAlignment="1">
      <alignment horizontal="center" vertical="center"/>
    </xf>
    <xf numFmtId="166" fontId="71" fillId="0" borderId="13" xfId="0" applyNumberFormat="1" applyFont="1" applyBorder="1" applyAlignment="1">
      <alignment horizontal="center" vertical="top" wrapText="1"/>
    </xf>
    <xf numFmtId="4" fontId="8" fillId="0" borderId="13" xfId="0" applyNumberFormat="1" applyFont="1" applyFill="1" applyBorder="1" applyAlignment="1">
      <alignment horizontal="center" vertical="center"/>
    </xf>
    <xf numFmtId="0" fontId="8" fillId="0" borderId="13" xfId="0" applyFont="1" applyFill="1" applyBorder="1" applyAlignment="1">
      <alignment horizontal="center" vertical="center" wrapText="1"/>
    </xf>
    <xf numFmtId="49" fontId="3" fillId="0" borderId="13" xfId="0" applyNumberFormat="1" applyFont="1" applyBorder="1" applyAlignment="1">
      <alignment horizontal="left" vertical="top" wrapText="1"/>
    </xf>
    <xf numFmtId="49" fontId="8" fillId="0" borderId="13" xfId="0" applyNumberFormat="1" applyFont="1" applyBorder="1" applyAlignment="1">
      <alignment horizontal="left" vertical="top" wrapText="1"/>
    </xf>
    <xf numFmtId="49" fontId="3" fillId="0" borderId="13" xfId="0" applyNumberFormat="1" applyFont="1" applyBorder="1" applyAlignment="1">
      <alignment horizontal="left" vertical="top"/>
    </xf>
    <xf numFmtId="0" fontId="49" fillId="0" borderId="0" xfId="0" applyFont="1" applyFill="1" applyBorder="1" applyAlignment="1">
      <alignment horizontal="center"/>
    </xf>
    <xf numFmtId="0" fontId="3" fillId="0" borderId="13" xfId="0" applyFont="1" applyFill="1" applyBorder="1" applyAlignment="1">
      <alignment vertical="top"/>
    </xf>
    <xf numFmtId="0" fontId="8" fillId="0" borderId="13" xfId="0" applyFont="1" applyFill="1" applyBorder="1" applyAlignment="1">
      <alignment wrapText="1"/>
    </xf>
    <xf numFmtId="0" fontId="3" fillId="0" borderId="14" xfId="0" applyFont="1" applyFill="1" applyBorder="1" applyAlignment="1">
      <alignment vertical="top"/>
    </xf>
    <xf numFmtId="2" fontId="3" fillId="0" borderId="14" xfId="294" applyNumberFormat="1" applyFont="1" applyBorder="1" applyAlignment="1">
      <alignment horizontal="center"/>
    </xf>
    <xf numFmtId="0" fontId="3" fillId="0" borderId="14" xfId="294" applyFont="1" applyBorder="1" applyAlignment="1">
      <alignment horizontal="center"/>
    </xf>
    <xf numFmtId="0" fontId="3" fillId="0" borderId="14" xfId="294" applyFont="1" applyFill="1" applyBorder="1" applyAlignment="1">
      <alignment horizontal="center"/>
    </xf>
    <xf numFmtId="0" fontId="8" fillId="0" borderId="14" xfId="294" applyFont="1" applyBorder="1" applyAlignment="1">
      <alignment horizontal="center"/>
    </xf>
    <xf numFmtId="0" fontId="8" fillId="57" borderId="14" xfId="294" applyFont="1" applyFill="1" applyBorder="1" applyAlignment="1">
      <alignment horizontal="center"/>
    </xf>
    <xf numFmtId="0" fontId="3" fillId="0" borderId="13" xfId="294" applyFont="1" applyFill="1" applyBorder="1" applyAlignment="1">
      <alignment horizontal="center"/>
    </xf>
    <xf numFmtId="166" fontId="8" fillId="0" borderId="13" xfId="183" applyNumberFormat="1" applyFont="1" applyBorder="1" applyAlignment="1">
      <alignment horizontal="center" wrapText="1"/>
    </xf>
    <xf numFmtId="0" fontId="3" fillId="0" borderId="15" xfId="294" applyFont="1" applyBorder="1" applyAlignment="1">
      <alignment horizontal="center"/>
    </xf>
    <xf numFmtId="2" fontId="3" fillId="0" borderId="13" xfId="0" applyNumberFormat="1" applyFont="1" applyBorder="1" applyAlignment="1">
      <alignment horizontal="center" vertical="center"/>
    </xf>
    <xf numFmtId="0" fontId="3" fillId="0" borderId="13" xfId="0" applyFont="1" applyBorder="1" applyAlignment="1">
      <alignment horizontal="center" vertical="center"/>
    </xf>
    <xf numFmtId="0" fontId="0" fillId="0" borderId="13" xfId="0" applyBorder="1" applyAlignment="1">
      <alignment horizontal="center" vertical="center"/>
    </xf>
    <xf numFmtId="166" fontId="46" fillId="0" borderId="0" xfId="0" applyNumberFormat="1" applyFont="1" applyBorder="1" applyAlignment="1">
      <alignment vertical="top" wrapText="1"/>
    </xf>
    <xf numFmtId="166" fontId="8" fillId="0" borderId="0" xfId="0" applyNumberFormat="1" applyFont="1" applyBorder="1" applyAlignment="1">
      <alignment horizontal="center"/>
    </xf>
    <xf numFmtId="166" fontId="3" fillId="0" borderId="0" xfId="0" applyNumberFormat="1" applyFont="1" applyBorder="1"/>
    <xf numFmtId="49" fontId="8" fillId="0" borderId="13" xfId="0" applyNumberFormat="1" applyFont="1" applyBorder="1" applyAlignment="1">
      <alignment horizontal="center" vertical="center" wrapText="1"/>
    </xf>
    <xf numFmtId="49" fontId="3" fillId="0" borderId="13" xfId="0" applyNumberFormat="1" applyFont="1" applyBorder="1" applyAlignment="1">
      <alignment horizontal="center" vertical="center"/>
    </xf>
    <xf numFmtId="49" fontId="3" fillId="0" borderId="13" xfId="0" applyNumberFormat="1" applyFont="1" applyBorder="1" applyAlignment="1">
      <alignment horizontal="center" vertical="top" wrapText="1"/>
    </xf>
    <xf numFmtId="49" fontId="8" fillId="0" borderId="13" xfId="0" applyNumberFormat="1" applyFont="1" applyBorder="1" applyAlignment="1">
      <alignment horizontal="center" vertical="top" wrapText="1"/>
    </xf>
    <xf numFmtId="0" fontId="3" fillId="0" borderId="13" xfId="0" applyFont="1" applyBorder="1" applyAlignment="1">
      <alignment horizontal="center" vertical="top"/>
    </xf>
    <xf numFmtId="49" fontId="8" fillId="0" borderId="13" xfId="0" applyNumberFormat="1" applyFont="1" applyBorder="1" applyAlignment="1">
      <alignment horizontal="left" vertical="top"/>
    </xf>
    <xf numFmtId="49" fontId="3" fillId="0" borderId="13" xfId="0" applyNumberFormat="1" applyFont="1" applyBorder="1" applyAlignment="1">
      <alignment horizontal="left" vertical="center"/>
    </xf>
    <xf numFmtId="0" fontId="5" fillId="0" borderId="17" xfId="287" applyFont="1" applyFill="1" applyBorder="1" applyAlignment="1">
      <alignment horizontal="center"/>
    </xf>
    <xf numFmtId="0" fontId="5" fillId="0" borderId="15" xfId="287" applyFont="1" applyFill="1" applyBorder="1" applyAlignment="1">
      <alignment horizontal="center"/>
    </xf>
    <xf numFmtId="0" fontId="7" fillId="0" borderId="1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vertical="center"/>
    </xf>
    <xf numFmtId="4" fontId="5" fillId="0" borderId="13" xfId="0" applyNumberFormat="1" applyFont="1" applyFill="1" applyBorder="1" applyAlignment="1">
      <alignment vertical="center"/>
    </xf>
    <xf numFmtId="2" fontId="46" fillId="0" borderId="13" xfId="0" applyNumberFormat="1" applyFont="1" applyFill="1" applyBorder="1" applyAlignment="1">
      <alignment horizontal="center"/>
    </xf>
    <xf numFmtId="2" fontId="3" fillId="0" borderId="13" xfId="0" applyNumberFormat="1" applyFont="1" applyFill="1" applyBorder="1" applyAlignment="1">
      <alignment horizontal="center"/>
    </xf>
    <xf numFmtId="0" fontId="3" fillId="0" borderId="13" xfId="0" applyFont="1" applyBorder="1" applyAlignment="1">
      <alignment horizontal="center" vertical="top" wrapText="1"/>
    </xf>
    <xf numFmtId="0" fontId="8" fillId="0" borderId="13" xfId="287" applyNumberFormat="1" applyFont="1" applyBorder="1" applyAlignment="1">
      <alignment vertical="top"/>
    </xf>
    <xf numFmtId="0" fontId="8" fillId="0" borderId="13" xfId="0" applyFont="1" applyBorder="1" applyAlignment="1">
      <alignment horizontal="center" wrapText="1"/>
    </xf>
    <xf numFmtId="1" fontId="8" fillId="0" borderId="14" xfId="0" applyNumberFormat="1" applyFont="1" applyBorder="1" applyAlignment="1">
      <alignment horizontal="center"/>
    </xf>
    <xf numFmtId="2" fontId="8" fillId="0" borderId="14" xfId="0" applyNumberFormat="1" applyFont="1" applyBorder="1" applyAlignment="1">
      <alignment horizontal="center"/>
    </xf>
    <xf numFmtId="0" fontId="8" fillId="57" borderId="14" xfId="0" applyFont="1" applyFill="1" applyBorder="1" applyAlignment="1">
      <alignment horizontal="center"/>
    </xf>
    <xf numFmtId="0" fontId="8" fillId="0" borderId="14" xfId="0" applyFont="1" applyBorder="1" applyAlignment="1">
      <alignment horizontal="left"/>
    </xf>
    <xf numFmtId="1" fontId="8" fillId="0" borderId="13" xfId="0" applyNumberFormat="1" applyFont="1" applyBorder="1" applyAlignment="1">
      <alignment horizontal="center"/>
    </xf>
    <xf numFmtId="0" fontId="46" fillId="0" borderId="0" xfId="0" applyFont="1" applyBorder="1" applyAlignment="1">
      <alignment horizontal="center"/>
    </xf>
    <xf numFmtId="2" fontId="46" fillId="0" borderId="13" xfId="0" applyNumberFormat="1" applyFont="1" applyBorder="1" applyAlignment="1">
      <alignment horizontal="center"/>
    </xf>
    <xf numFmtId="2" fontId="3" fillId="0" borderId="13" xfId="0" applyNumberFormat="1" applyFont="1" applyBorder="1" applyAlignment="1">
      <alignment horizontal="center" vertical="top" wrapText="1"/>
    </xf>
    <xf numFmtId="0" fontId="3" fillId="0" borderId="13" xfId="288" applyFont="1" applyBorder="1" applyAlignment="1">
      <alignment horizontal="center"/>
    </xf>
    <xf numFmtId="0" fontId="3" fillId="0" borderId="0" xfId="288" applyFont="1" applyBorder="1"/>
    <xf numFmtId="0" fontId="8" fillId="0" borderId="13" xfId="288" applyFont="1" applyBorder="1" applyAlignment="1">
      <alignment horizontal="center"/>
    </xf>
    <xf numFmtId="0" fontId="8" fillId="0" borderId="0" xfId="288" applyFont="1" applyBorder="1" applyAlignment="1">
      <alignment horizontal="center"/>
    </xf>
    <xf numFmtId="2" fontId="8" fillId="0" borderId="13" xfId="288" applyNumberFormat="1" applyFont="1" applyBorder="1" applyAlignment="1">
      <alignment horizontal="center"/>
    </xf>
    <xf numFmtId="1" fontId="8" fillId="0" borderId="0" xfId="288" applyNumberFormat="1" applyFont="1" applyBorder="1" applyAlignment="1">
      <alignment horizontal="center"/>
    </xf>
    <xf numFmtId="0" fontId="8" fillId="0" borderId="14" xfId="288" applyFont="1" applyBorder="1" applyAlignment="1">
      <alignment horizontal="center"/>
    </xf>
    <xf numFmtId="0" fontId="8" fillId="0" borderId="17" xfId="288" applyFont="1" applyBorder="1" applyAlignment="1">
      <alignment horizontal="center"/>
    </xf>
    <xf numFmtId="0" fontId="8" fillId="0" borderId="17" xfId="294" applyFont="1" applyBorder="1" applyAlignment="1">
      <alignment horizontal="center"/>
    </xf>
    <xf numFmtId="0" fontId="3" fillId="0" borderId="13" xfId="288" applyFont="1" applyBorder="1" applyAlignment="1">
      <alignment vertical="top" wrapText="1"/>
    </xf>
    <xf numFmtId="0" fontId="8" fillId="0" borderId="13" xfId="288" applyFont="1" applyFill="1" applyBorder="1" applyAlignment="1">
      <alignment horizontal="center"/>
    </xf>
    <xf numFmtId="0" fontId="8" fillId="0" borderId="0" xfId="288" applyFont="1" applyBorder="1" applyAlignment="1">
      <alignment vertical="center" wrapText="1"/>
    </xf>
    <xf numFmtId="0" fontId="3" fillId="0" borderId="14" xfId="287" applyFont="1" applyBorder="1" applyAlignment="1">
      <alignment horizontal="center" vertical="center"/>
    </xf>
    <xf numFmtId="0" fontId="8" fillId="0" borderId="0" xfId="287" applyFill="1" applyBorder="1" applyAlignment="1">
      <alignment horizontal="center"/>
    </xf>
    <xf numFmtId="0" fontId="8" fillId="0" borderId="0" xfId="287" applyFill="1" applyAlignment="1">
      <alignment horizontal="center"/>
    </xf>
    <xf numFmtId="0" fontId="8" fillId="0" borderId="0" xfId="0" applyFont="1" applyFill="1" applyAlignment="1">
      <alignment vertical="center"/>
    </xf>
    <xf numFmtId="0" fontId="3" fillId="0" borderId="0" xfId="0" applyFont="1" applyBorder="1" applyAlignment="1">
      <alignment vertical="top" wrapText="1"/>
    </xf>
    <xf numFmtId="0" fontId="5" fillId="0" borderId="13" xfId="0" applyFont="1" applyBorder="1" applyAlignment="1">
      <alignment horizontal="center" vertical="center"/>
    </xf>
    <xf numFmtId="0" fontId="0" fillId="0" borderId="0" xfId="0" applyBorder="1" applyAlignment="1">
      <alignment vertical="top" wrapText="1"/>
    </xf>
    <xf numFmtId="2" fontId="3" fillId="0" borderId="13" xfId="0" applyNumberFormat="1" applyFont="1" applyBorder="1" applyAlignment="1">
      <alignment horizontal="center" vertical="top"/>
    </xf>
    <xf numFmtId="1" fontId="0" fillId="0" borderId="0" xfId="0" applyNumberFormat="1" applyFill="1"/>
    <xf numFmtId="0" fontId="8" fillId="0" borderId="0" xfId="0" applyFont="1" applyBorder="1" applyAlignment="1">
      <alignment horizontal="center" vertical="center"/>
    </xf>
    <xf numFmtId="1" fontId="8" fillId="0" borderId="0" xfId="0" applyNumberFormat="1" applyFont="1" applyBorder="1" applyAlignment="1">
      <alignment horizontal="center"/>
    </xf>
    <xf numFmtId="2" fontId="8" fillId="0" borderId="0" xfId="287" applyNumberFormat="1" applyFill="1"/>
    <xf numFmtId="166" fontId="8" fillId="0" borderId="13" xfId="115" applyNumberFormat="1" applyFont="1" applyBorder="1" applyAlignment="1">
      <alignment horizontal="center" vertical="top"/>
    </xf>
    <xf numFmtId="4" fontId="8" fillId="0" borderId="13" xfId="115" applyNumberFormat="1" applyFont="1" applyFill="1" applyBorder="1" applyAlignment="1">
      <alignment horizontal="center" vertical="top" wrapText="1"/>
    </xf>
    <xf numFmtId="166" fontId="8" fillId="0" borderId="13" xfId="115" applyNumberFormat="1" applyFont="1" applyFill="1" applyBorder="1" applyAlignment="1">
      <alignment horizontal="center" vertical="top" wrapText="1"/>
    </xf>
    <xf numFmtId="0" fontId="3" fillId="0" borderId="13" xfId="0" applyFont="1" applyFill="1" applyBorder="1" applyAlignment="1">
      <alignment horizontal="center" vertical="top" wrapText="1"/>
    </xf>
    <xf numFmtId="166" fontId="3" fillId="0" borderId="0" xfId="0" applyNumberFormat="1" applyFont="1" applyFill="1"/>
    <xf numFmtId="0" fontId="9" fillId="0" borderId="13" xfId="287" applyFont="1" applyFill="1" applyBorder="1"/>
    <xf numFmtId="0" fontId="9" fillId="0" borderId="0" xfId="0" applyFont="1" applyFill="1" applyBorder="1" applyAlignment="1">
      <alignment vertical="center"/>
    </xf>
    <xf numFmtId="0" fontId="3" fillId="0" borderId="13" xfId="0" applyFont="1" applyFill="1" applyBorder="1" applyAlignment="1">
      <alignment horizontal="center" vertical="center"/>
    </xf>
    <xf numFmtId="0" fontId="3" fillId="0" borderId="0" xfId="0" applyFont="1" applyFill="1" applyAlignment="1">
      <alignment vertical="center" wrapText="1"/>
    </xf>
    <xf numFmtId="3" fontId="8" fillId="0" borderId="13" xfId="0" applyNumberFormat="1" applyFont="1" applyFill="1" applyBorder="1" applyAlignment="1">
      <alignment horizontal="center" vertical="center"/>
    </xf>
    <xf numFmtId="0" fontId="45" fillId="0" borderId="0" xfId="0" applyFont="1" applyFill="1" applyAlignment="1">
      <alignment horizontal="left" vertical="center"/>
    </xf>
    <xf numFmtId="9" fontId="5" fillId="0" borderId="13" xfId="316" applyFont="1" applyFill="1" applyBorder="1" applyAlignment="1">
      <alignment horizontal="center"/>
    </xf>
    <xf numFmtId="9" fontId="5" fillId="0" borderId="13" xfId="0" applyNumberFormat="1" applyFont="1" applyFill="1" applyBorder="1" applyAlignment="1">
      <alignment horizontal="center"/>
    </xf>
    <xf numFmtId="0" fontId="2" fillId="0" borderId="13" xfId="0" applyFont="1" applyFill="1" applyBorder="1"/>
    <xf numFmtId="0" fontId="8" fillId="0" borderId="13" xfId="288" applyFont="1" applyBorder="1" applyAlignment="1">
      <alignment horizontal="center" vertical="center"/>
    </xf>
    <xf numFmtId="0" fontId="8" fillId="0" borderId="0" xfId="288" applyFont="1" applyBorder="1" applyAlignment="1">
      <alignment horizontal="center" vertical="center"/>
    </xf>
    <xf numFmtId="2" fontId="8" fillId="0" borderId="13" xfId="288" applyNumberFormat="1" applyFont="1" applyBorder="1" applyAlignment="1">
      <alignment horizontal="center" vertical="center"/>
    </xf>
    <xf numFmtId="166" fontId="8" fillId="0" borderId="0" xfId="0" applyNumberFormat="1" applyFont="1" applyFill="1"/>
    <xf numFmtId="0" fontId="2" fillId="0" borderId="13" xfId="0" applyFont="1" applyFill="1" applyBorder="1" applyAlignment="1">
      <alignment horizontal="left"/>
    </xf>
    <xf numFmtId="44" fontId="10" fillId="0" borderId="19" xfId="0" applyNumberFormat="1" applyFont="1" applyFill="1" applyBorder="1" applyAlignment="1">
      <alignment horizontal="right" vertical="center"/>
    </xf>
    <xf numFmtId="44" fontId="51" fillId="0" borderId="19" xfId="0" applyNumberFormat="1" applyFont="1" applyFill="1" applyBorder="1" applyAlignment="1">
      <alignment horizontal="right" vertical="center"/>
    </xf>
    <xf numFmtId="0" fontId="2" fillId="0" borderId="13" xfId="0" applyFont="1" applyFill="1" applyBorder="1" applyAlignment="1">
      <alignment vertical="top" wrapText="1"/>
    </xf>
    <xf numFmtId="0" fontId="5" fillId="0" borderId="13" xfId="0" applyFont="1" applyFill="1" applyBorder="1" applyAlignment="1">
      <alignment vertical="top" wrapText="1"/>
    </xf>
    <xf numFmtId="4" fontId="5" fillId="0" borderId="0" xfId="0" applyNumberFormat="1" applyFont="1" applyFill="1" applyBorder="1" applyAlignment="1">
      <alignment horizontal="center"/>
    </xf>
    <xf numFmtId="2" fontId="7" fillId="0" borderId="13" xfId="0" applyNumberFormat="1" applyFont="1" applyBorder="1" applyAlignment="1">
      <alignment horizontal="center" vertical="center"/>
    </xf>
    <xf numFmtId="0" fontId="3" fillId="0" borderId="14" xfId="307" applyFont="1" applyBorder="1" applyAlignment="1" applyProtection="1">
      <alignment vertical="center"/>
    </xf>
    <xf numFmtId="0" fontId="5" fillId="0" borderId="13" xfId="0" applyFont="1" applyBorder="1"/>
    <xf numFmtId="0" fontId="5" fillId="0" borderId="0" xfId="0" applyFont="1" applyAlignment="1">
      <alignment horizontal="center"/>
    </xf>
    <xf numFmtId="4" fontId="5" fillId="0" borderId="13" xfId="0" applyNumberFormat="1" applyFont="1" applyBorder="1" applyAlignment="1">
      <alignment horizontal="center"/>
    </xf>
    <xf numFmtId="0" fontId="7" fillId="0" borderId="13" xfId="0" quotePrefix="1" applyFont="1" applyBorder="1" applyAlignment="1">
      <alignment horizontal="center"/>
    </xf>
    <xf numFmtId="0" fontId="2" fillId="0" borderId="13" xfId="307" applyFont="1" applyBorder="1" applyProtection="1"/>
    <xf numFmtId="0" fontId="72" fillId="0" borderId="13" xfId="0" applyFont="1" applyBorder="1" applyAlignment="1">
      <alignment horizontal="right" vertical="top" wrapText="1"/>
    </xf>
    <xf numFmtId="0" fontId="7" fillId="0" borderId="13" xfId="0" applyFont="1" applyBorder="1" applyAlignment="1">
      <alignment horizontal="center"/>
    </xf>
    <xf numFmtId="0" fontId="2" fillId="0" borderId="0" xfId="307" applyFont="1" applyBorder="1" applyProtection="1"/>
    <xf numFmtId="0" fontId="72" fillId="0" borderId="13" xfId="0" applyFont="1" applyBorder="1" applyAlignment="1">
      <alignment horizontal="center" vertical="top" wrapText="1"/>
    </xf>
    <xf numFmtId="0" fontId="72" fillId="0" borderId="13" xfId="0" applyFont="1" applyFill="1" applyBorder="1" applyAlignment="1">
      <alignment horizontal="center" vertical="top" wrapText="1"/>
    </xf>
    <xf numFmtId="0" fontId="5" fillId="0" borderId="13" xfId="0" applyFont="1" applyBorder="1" applyAlignment="1">
      <alignment horizontal="center"/>
    </xf>
    <xf numFmtId="4" fontId="2" fillId="0" borderId="13" xfId="165" applyNumberFormat="1" applyFont="1" applyFill="1" applyBorder="1" applyAlignment="1" applyProtection="1">
      <alignment horizontal="center"/>
    </xf>
    <xf numFmtId="0" fontId="72" fillId="0" borderId="17" xfId="0" applyFont="1" applyBorder="1" applyAlignment="1">
      <alignment horizontal="center" vertical="top" wrapText="1"/>
    </xf>
    <xf numFmtId="0" fontId="7" fillId="0" borderId="0" xfId="0" applyFont="1"/>
    <xf numFmtId="0" fontId="73" fillId="0" borderId="13" xfId="0" applyFont="1" applyBorder="1" applyAlignment="1">
      <alignment horizontal="center" vertical="top" wrapText="1"/>
    </xf>
    <xf numFmtId="0" fontId="73" fillId="0" borderId="13" xfId="0" applyFont="1" applyBorder="1" applyAlignment="1">
      <alignment horizontal="left" vertical="top" wrapText="1"/>
    </xf>
    <xf numFmtId="0" fontId="72" fillId="0" borderId="13" xfId="0" applyFont="1" applyBorder="1" applyAlignment="1">
      <alignment horizontal="left" vertical="top" wrapText="1"/>
    </xf>
    <xf numFmtId="0" fontId="5" fillId="0" borderId="13" xfId="0" applyNumberFormat="1" applyFont="1" applyBorder="1" applyAlignment="1">
      <alignment horizontal="center" vertical="top" wrapText="1"/>
    </xf>
    <xf numFmtId="1" fontId="72" fillId="0" borderId="13" xfId="0" applyNumberFormat="1" applyFont="1" applyFill="1" applyBorder="1" applyAlignment="1">
      <alignment horizontal="center" vertical="top" wrapText="1"/>
    </xf>
    <xf numFmtId="9" fontId="72" fillId="0" borderId="13" xfId="0" applyNumberFormat="1" applyFont="1" applyBorder="1" applyAlignment="1">
      <alignment horizontal="center" vertical="top" wrapText="1"/>
    </xf>
    <xf numFmtId="1" fontId="5" fillId="0" borderId="13" xfId="166" applyNumberFormat="1" applyFont="1" applyBorder="1" applyAlignment="1">
      <alignment horizontal="center"/>
    </xf>
    <xf numFmtId="4" fontId="5" fillId="0" borderId="13" xfId="287" applyNumberFormat="1" applyFont="1" applyBorder="1" applyAlignment="1">
      <alignment horizontal="center"/>
    </xf>
    <xf numFmtId="0" fontId="5" fillId="0" borderId="13" xfId="0" applyFont="1" applyBorder="1" applyAlignment="1"/>
    <xf numFmtId="0" fontId="5" fillId="0" borderId="0" xfId="0" applyFont="1" applyAlignment="1"/>
    <xf numFmtId="0" fontId="2" fillId="0" borderId="23" xfId="0" applyFont="1" applyBorder="1" applyAlignment="1">
      <alignment horizontal="left" vertical="center"/>
    </xf>
    <xf numFmtId="0" fontId="5" fillId="0" borderId="13" xfId="0" applyFont="1" applyBorder="1" applyAlignment="1">
      <alignment horizontal="left"/>
    </xf>
    <xf numFmtId="0" fontId="0" fillId="0" borderId="23" xfId="0" applyBorder="1" applyAlignment="1">
      <alignment horizontal="left" vertical="center"/>
    </xf>
    <xf numFmtId="0" fontId="8" fillId="0" borderId="31" xfId="0" applyFont="1" applyFill="1" applyBorder="1" applyAlignment="1">
      <alignment horizontal="center" vertical="center"/>
    </xf>
    <xf numFmtId="1" fontId="5" fillId="0" borderId="13" xfId="294" applyNumberFormat="1" applyFont="1" applyBorder="1" applyAlignment="1">
      <alignment horizontal="center" vertical="center"/>
    </xf>
    <xf numFmtId="1" fontId="5" fillId="0" borderId="13" xfId="0" applyNumberFormat="1" applyFont="1" applyFill="1" applyBorder="1" applyAlignment="1">
      <alignment horizontal="center" vertical="top" wrapText="1"/>
    </xf>
    <xf numFmtId="1" fontId="2" fillId="0" borderId="13" xfId="0" applyNumberFormat="1" applyFont="1" applyBorder="1" applyAlignment="1">
      <alignment horizontal="center" wrapText="1"/>
    </xf>
    <xf numFmtId="3" fontId="72" fillId="0" borderId="13" xfId="0" applyNumberFormat="1" applyFont="1" applyBorder="1" applyAlignment="1">
      <alignment horizontal="center" vertical="top" wrapText="1"/>
    </xf>
    <xf numFmtId="3" fontId="5" fillId="0" borderId="13" xfId="0" applyNumberFormat="1" applyFont="1" applyFill="1" applyBorder="1" applyAlignment="1">
      <alignment horizontal="center" vertical="center"/>
    </xf>
    <xf numFmtId="3" fontId="0" fillId="0" borderId="13" xfId="0" applyNumberFormat="1" applyBorder="1" applyAlignment="1">
      <alignment horizontal="center" vertical="center"/>
    </xf>
    <xf numFmtId="3" fontId="8" fillId="0" borderId="13" xfId="0" applyNumberFormat="1" applyFont="1" applyBorder="1" applyAlignment="1">
      <alignment horizontal="center"/>
    </xf>
    <xf numFmtId="3" fontId="5" fillId="0" borderId="13"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70" fillId="0" borderId="13" xfId="0" applyNumberFormat="1" applyFont="1" applyBorder="1" applyAlignment="1">
      <alignment horizontal="center" vertical="center" wrapText="1"/>
    </xf>
    <xf numFmtId="3" fontId="70" fillId="0" borderId="17" xfId="0" applyNumberFormat="1" applyFont="1" applyBorder="1" applyAlignment="1">
      <alignment horizontal="center" vertical="center" wrapText="1"/>
    </xf>
    <xf numFmtId="3" fontId="8" fillId="0" borderId="17" xfId="183" applyNumberFormat="1" applyFont="1" applyBorder="1" applyAlignment="1">
      <alignment horizontal="center" vertical="center" wrapText="1"/>
    </xf>
    <xf numFmtId="3" fontId="0" fillId="0" borderId="0" xfId="0" applyNumberFormat="1" applyFill="1" applyBorder="1" applyAlignment="1">
      <alignment horizontal="center"/>
    </xf>
    <xf numFmtId="3" fontId="0" fillId="0" borderId="0" xfId="0" applyNumberFormat="1" applyFill="1" applyBorder="1" applyAlignment="1">
      <alignment horizontal="center" vertical="center"/>
    </xf>
    <xf numFmtId="3" fontId="3" fillId="0" borderId="0" xfId="0" applyNumberFormat="1" applyFont="1" applyFill="1" applyBorder="1" applyAlignment="1">
      <alignment horizontal="center" vertical="center"/>
    </xf>
    <xf numFmtId="3" fontId="0" fillId="0" borderId="0" xfId="0" applyNumberFormat="1" applyFill="1" applyAlignment="1">
      <alignment horizontal="center"/>
    </xf>
    <xf numFmtId="0" fontId="46" fillId="0" borderId="0" xfId="0" applyFont="1" applyFill="1"/>
    <xf numFmtId="3" fontId="8" fillId="0" borderId="13" xfId="183" applyNumberFormat="1" applyFont="1" applyBorder="1" applyAlignment="1">
      <alignment horizontal="center"/>
    </xf>
    <xf numFmtId="3" fontId="8" fillId="0" borderId="13" xfId="287" applyNumberFormat="1" applyFont="1" applyBorder="1" applyAlignment="1">
      <alignment horizontal="center" vertical="top"/>
    </xf>
    <xf numFmtId="3" fontId="46" fillId="0" borderId="13" xfId="0" applyNumberFormat="1" applyFont="1" applyBorder="1" applyAlignment="1">
      <alignment horizontal="center"/>
    </xf>
    <xf numFmtId="3" fontId="8" fillId="0" borderId="13" xfId="115" applyNumberFormat="1" applyFont="1" applyBorder="1" applyAlignment="1">
      <alignment horizontal="center" vertical="top"/>
    </xf>
    <xf numFmtId="3" fontId="8" fillId="0" borderId="17" xfId="287" applyNumberFormat="1" applyFont="1" applyBorder="1" applyAlignment="1">
      <alignment horizontal="center" vertical="top"/>
    </xf>
    <xf numFmtId="3" fontId="5" fillId="0" borderId="15" xfId="0" applyNumberFormat="1" applyFont="1" applyFill="1" applyBorder="1" applyAlignment="1">
      <alignment horizontal="center"/>
    </xf>
    <xf numFmtId="3" fontId="0" fillId="0" borderId="0" xfId="0" applyNumberFormat="1" applyFill="1" applyBorder="1" applyAlignment="1"/>
    <xf numFmtId="3" fontId="0" fillId="0" borderId="0" xfId="0" applyNumberFormat="1" applyFill="1" applyBorder="1" applyAlignment="1">
      <alignment vertical="center"/>
    </xf>
    <xf numFmtId="3" fontId="3" fillId="0" borderId="0" xfId="0" applyNumberFormat="1" applyFont="1" applyFill="1" applyBorder="1" applyAlignment="1">
      <alignment vertical="center"/>
    </xf>
    <xf numFmtId="3" fontId="0" fillId="0" borderId="0" xfId="0" applyNumberFormat="1" applyFill="1" applyAlignment="1"/>
    <xf numFmtId="0" fontId="3" fillId="0" borderId="14" xfId="294" applyFont="1" applyBorder="1" applyAlignment="1">
      <alignment horizontal="center" vertical="center"/>
    </xf>
    <xf numFmtId="4" fontId="3" fillId="0" borderId="19" xfId="294" applyNumberFormat="1" applyFont="1" applyBorder="1" applyAlignment="1">
      <alignment horizontal="center" vertical="center"/>
    </xf>
    <xf numFmtId="1" fontId="0" fillId="0" borderId="0" xfId="0" applyNumberFormat="1" applyFill="1" applyAlignment="1">
      <alignment vertical="center"/>
    </xf>
    <xf numFmtId="3" fontId="0" fillId="0" borderId="13" xfId="0" applyNumberFormat="1" applyBorder="1" applyAlignment="1">
      <alignment horizontal="center"/>
    </xf>
    <xf numFmtId="3" fontId="8" fillId="0" borderId="13" xfId="0" applyNumberFormat="1" applyFont="1" applyBorder="1" applyAlignment="1">
      <alignment horizontal="right" vertical="top" wrapText="1"/>
    </xf>
    <xf numFmtId="3" fontId="8" fillId="0" borderId="13" xfId="115" applyNumberFormat="1" applyFont="1" applyBorder="1" applyAlignment="1" applyProtection="1">
      <alignment horizontal="right" vertical="top" wrapText="1"/>
      <protection locked="0"/>
    </xf>
    <xf numFmtId="3" fontId="8" fillId="0" borderId="13" xfId="183" applyNumberFormat="1" applyFont="1" applyBorder="1" applyAlignment="1">
      <alignment horizontal="center" wrapText="1"/>
    </xf>
    <xf numFmtId="3" fontId="8" fillId="0" borderId="13" xfId="115" applyNumberFormat="1" applyFont="1" applyBorder="1" applyAlignment="1" applyProtection="1">
      <alignment horizontal="center" vertical="top" wrapText="1"/>
      <protection locked="0"/>
    </xf>
    <xf numFmtId="3" fontId="8" fillId="0" borderId="13" xfId="0" applyNumberFormat="1" applyFont="1" applyBorder="1" applyAlignment="1">
      <alignment horizontal="right" vertical="top"/>
    </xf>
    <xf numFmtId="3" fontId="0" fillId="0" borderId="0" xfId="0" applyNumberFormat="1" applyFill="1" applyBorder="1"/>
    <xf numFmtId="0" fontId="8" fillId="0" borderId="13" xfId="0" applyNumberFormat="1" applyFont="1" applyBorder="1" applyAlignment="1" applyProtection="1">
      <alignment horizontal="center" vertical="center" wrapText="1"/>
      <protection locked="0"/>
    </xf>
    <xf numFmtId="169" fontId="8" fillId="0" borderId="13" xfId="115" quotePrefix="1" applyNumberFormat="1" applyFont="1" applyFill="1" applyBorder="1" applyAlignment="1" applyProtection="1">
      <alignment horizontal="center" vertical="center" wrapText="1"/>
      <protection locked="0"/>
    </xf>
    <xf numFmtId="166" fontId="8" fillId="0" borderId="13" xfId="0" applyNumberFormat="1" applyFont="1" applyBorder="1" applyAlignment="1" applyProtection="1">
      <alignment horizontal="center" vertical="center" wrapText="1"/>
      <protection locked="0"/>
    </xf>
    <xf numFmtId="3" fontId="8" fillId="0" borderId="13" xfId="183" applyNumberFormat="1" applyFont="1" applyBorder="1" applyAlignment="1">
      <alignment horizontal="center" vertical="center" wrapText="1"/>
    </xf>
    <xf numFmtId="166" fontId="8" fillId="0" borderId="13" xfId="115" applyNumberFormat="1" applyFont="1" applyFill="1" applyBorder="1" applyAlignment="1" applyProtection="1">
      <alignment horizontal="center" vertical="center" wrapText="1"/>
      <protection locked="0"/>
    </xf>
    <xf numFmtId="170" fontId="8" fillId="0" borderId="13" xfId="317" applyNumberFormat="1" applyFont="1" applyBorder="1" applyAlignment="1">
      <alignment horizontal="center" vertical="center" wrapText="1"/>
    </xf>
    <xf numFmtId="3" fontId="9" fillId="0" borderId="13" xfId="0" applyNumberFormat="1" applyFont="1" applyFill="1" applyBorder="1" applyAlignment="1">
      <alignment horizontal="center"/>
    </xf>
    <xf numFmtId="3" fontId="8" fillId="0" borderId="13" xfId="0" applyNumberFormat="1" applyFont="1" applyBorder="1" applyAlignment="1">
      <alignment horizontal="center" vertical="top" wrapText="1"/>
    </xf>
    <xf numFmtId="3" fontId="8" fillId="0" borderId="13" xfId="0" applyNumberFormat="1" applyFont="1" applyBorder="1" applyAlignment="1">
      <alignment horizontal="center" vertical="center" wrapText="1"/>
    </xf>
    <xf numFmtId="3" fontId="8" fillId="0" borderId="13" xfId="0" applyNumberFormat="1" applyFont="1" applyBorder="1" applyAlignment="1">
      <alignment horizontal="center" wrapText="1"/>
    </xf>
    <xf numFmtId="3" fontId="8" fillId="0" borderId="13" xfId="0" applyNumberFormat="1" applyFont="1" applyBorder="1" applyAlignment="1" applyProtection="1">
      <alignment horizontal="center" vertical="top" wrapText="1"/>
      <protection locked="0"/>
    </xf>
    <xf numFmtId="3" fontId="8" fillId="0" borderId="13" xfId="0" applyNumberFormat="1" applyFont="1" applyBorder="1" applyAlignment="1">
      <alignment wrapText="1"/>
    </xf>
    <xf numFmtId="3" fontId="5" fillId="0" borderId="13" xfId="287" applyNumberFormat="1" applyFont="1" applyFill="1" applyBorder="1" applyAlignment="1">
      <alignment horizontal="center"/>
    </xf>
    <xf numFmtId="3" fontId="69" fillId="0" borderId="13" xfId="287" applyNumberFormat="1" applyFont="1" applyFill="1" applyBorder="1" applyAlignment="1">
      <alignment horizontal="center"/>
    </xf>
    <xf numFmtId="3" fontId="8" fillId="0" borderId="15" xfId="287" applyNumberFormat="1" applyFill="1" applyBorder="1"/>
    <xf numFmtId="3" fontId="8" fillId="0" borderId="0" xfId="287" applyNumberFormat="1" applyFill="1" applyBorder="1"/>
    <xf numFmtId="3" fontId="8" fillId="0" borderId="0" xfId="287" applyNumberFormat="1" applyFill="1"/>
    <xf numFmtId="3" fontId="8" fillId="0" borderId="13" xfId="0" applyNumberFormat="1" applyFont="1" applyBorder="1" applyAlignment="1">
      <alignment vertical="top" wrapText="1"/>
    </xf>
    <xf numFmtId="3" fontId="8" fillId="0" borderId="13" xfId="0" applyNumberFormat="1" applyFont="1" applyBorder="1" applyAlignment="1">
      <alignment horizontal="center" vertical="top"/>
    </xf>
    <xf numFmtId="0" fontId="0" fillId="0" borderId="45" xfId="0" applyBorder="1" applyAlignment="1">
      <alignment horizontal="left"/>
    </xf>
    <xf numFmtId="0" fontId="2" fillId="0" borderId="14" xfId="0" applyFont="1" applyBorder="1" applyAlignment="1">
      <alignment horizontal="left" wrapText="1"/>
    </xf>
    <xf numFmtId="0" fontId="0" fillId="0" borderId="14" xfId="0" applyBorder="1" applyAlignment="1">
      <alignment horizontal="center"/>
    </xf>
    <xf numFmtId="4" fontId="5" fillId="0" borderId="13" xfId="288" applyNumberFormat="1" applyFont="1" applyBorder="1" applyAlignment="1">
      <alignment horizontal="center"/>
    </xf>
    <xf numFmtId="0" fontId="8" fillId="0" borderId="13" xfId="288" applyFont="1" applyBorder="1"/>
    <xf numFmtId="3" fontId="8" fillId="0" borderId="13" xfId="0" applyNumberFormat="1" applyFont="1" applyBorder="1" applyAlignment="1">
      <alignment horizontal="right" wrapText="1"/>
    </xf>
    <xf numFmtId="0" fontId="2" fillId="0" borderId="19" xfId="0" applyFont="1" applyFill="1" applyBorder="1" applyAlignment="1">
      <alignment horizontal="left" vertical="center" wrapText="1"/>
    </xf>
    <xf numFmtId="0" fontId="2" fillId="0" borderId="0" xfId="0" applyFont="1" applyFill="1"/>
    <xf numFmtId="4" fontId="2" fillId="0" borderId="13" xfId="0" applyNumberFormat="1" applyFont="1" applyFill="1" applyBorder="1" applyAlignment="1">
      <alignment horizontal="center"/>
    </xf>
    <xf numFmtId="0" fontId="31" fillId="0" borderId="0" xfId="0" applyFont="1" applyFill="1" applyAlignment="1">
      <alignment vertical="center" wrapText="1"/>
    </xf>
    <xf numFmtId="0" fontId="2" fillId="0" borderId="13" xfId="307" applyFont="1" applyFill="1" applyBorder="1" applyAlignment="1" applyProtection="1">
      <alignment wrapText="1"/>
    </xf>
    <xf numFmtId="0" fontId="2" fillId="0" borderId="13" xfId="307" applyFont="1" applyFill="1" applyBorder="1" applyProtection="1"/>
    <xf numFmtId="0" fontId="72" fillId="0" borderId="14" xfId="0" applyFont="1" applyBorder="1" applyAlignment="1">
      <alignment horizontal="center" vertical="top" wrapText="1"/>
    </xf>
    <xf numFmtId="0" fontId="72" fillId="0" borderId="0" xfId="0" applyFont="1" applyBorder="1" applyAlignment="1">
      <alignment horizontal="center" vertical="top" wrapText="1"/>
    </xf>
    <xf numFmtId="0" fontId="5" fillId="0" borderId="14" xfId="0" applyFont="1" applyBorder="1" applyAlignment="1">
      <alignment horizontal="center"/>
    </xf>
    <xf numFmtId="0" fontId="2" fillId="0" borderId="14" xfId="307" applyFont="1" applyBorder="1" applyProtection="1"/>
    <xf numFmtId="0" fontId="69" fillId="0" borderId="13" xfId="0" applyFont="1" applyFill="1" applyBorder="1" applyAlignment="1">
      <alignment horizontal="center"/>
    </xf>
    <xf numFmtId="0" fontId="2" fillId="0" borderId="25" xfId="0" applyFont="1" applyFill="1" applyBorder="1" applyAlignment="1">
      <alignment horizontal="left" vertical="center"/>
    </xf>
    <xf numFmtId="1" fontId="5" fillId="0" borderId="13" xfId="0" applyNumberFormat="1" applyFont="1" applyFill="1" applyBorder="1" applyAlignment="1">
      <alignment horizontal="center" vertical="center" wrapText="1"/>
    </xf>
    <xf numFmtId="49" fontId="2" fillId="0" borderId="13" xfId="0" applyNumberFormat="1" applyFont="1" applyBorder="1" applyAlignment="1">
      <alignment horizontal="left" vertical="top" wrapText="1"/>
    </xf>
    <xf numFmtId="0" fontId="2" fillId="0" borderId="13" xfId="0" applyNumberFormat="1" applyFont="1" applyBorder="1" applyAlignment="1">
      <alignment horizontal="left" vertical="top" wrapText="1"/>
    </xf>
    <xf numFmtId="0" fontId="2" fillId="0" borderId="13" xfId="0" applyNumberFormat="1" applyFont="1" applyBorder="1" applyAlignment="1">
      <alignment horizontal="center" vertical="top" wrapText="1"/>
    </xf>
    <xf numFmtId="2" fontId="8" fillId="0" borderId="13" xfId="294" applyNumberFormat="1" applyFont="1" applyBorder="1" applyAlignment="1">
      <alignment horizontal="center"/>
    </xf>
    <xf numFmtId="0" fontId="8" fillId="0" borderId="13" xfId="294" applyNumberFormat="1" applyFont="1" applyBorder="1" applyAlignment="1">
      <alignment horizontal="center"/>
    </xf>
    <xf numFmtId="0" fontId="8" fillId="0" borderId="13" xfId="115" applyNumberFormat="1" applyFont="1" applyFill="1" applyBorder="1" applyAlignment="1">
      <alignment vertical="top" wrapText="1"/>
    </xf>
    <xf numFmtId="0" fontId="8" fillId="0" borderId="13" xfId="0" applyNumberFormat="1" applyFont="1" applyBorder="1" applyAlignment="1">
      <alignment horizontal="center"/>
    </xf>
    <xf numFmtId="0" fontId="8" fillId="0" borderId="17" xfId="0" applyNumberFormat="1" applyFont="1" applyBorder="1" applyAlignment="1">
      <alignment horizontal="center"/>
    </xf>
    <xf numFmtId="3" fontId="2" fillId="0" borderId="13" xfId="183" applyNumberFormat="1" applyFont="1" applyBorder="1" applyAlignment="1">
      <alignment horizontal="center" vertical="center" wrapText="1"/>
    </xf>
    <xf numFmtId="0" fontId="2" fillId="0" borderId="19" xfId="0" applyFont="1" applyFill="1" applyBorder="1" applyAlignment="1">
      <alignment horizontal="left" vertical="center"/>
    </xf>
    <xf numFmtId="1" fontId="74" fillId="0" borderId="0" xfId="288" applyNumberFormat="1" applyFont="1" applyBorder="1" applyAlignment="1">
      <alignment horizontal="center"/>
    </xf>
    <xf numFmtId="4" fontId="2" fillId="0" borderId="13" xfId="294" applyNumberFormat="1" applyFont="1" applyBorder="1" applyAlignment="1">
      <alignment horizontal="center"/>
    </xf>
    <xf numFmtId="0" fontId="74" fillId="0" borderId="13" xfId="0" applyFont="1" applyFill="1" applyBorder="1" applyAlignment="1">
      <alignment horizontal="center"/>
    </xf>
    <xf numFmtId="0" fontId="2" fillId="0" borderId="0" xfId="0" applyFont="1" applyFill="1" applyBorder="1" applyAlignment="1">
      <alignment horizontal="left"/>
    </xf>
    <xf numFmtId="0" fontId="2" fillId="0" borderId="13" xfId="0" applyFont="1" applyFill="1" applyBorder="1" applyAlignment="1">
      <alignment horizontal="center"/>
    </xf>
    <xf numFmtId="0" fontId="2" fillId="0" borderId="0" xfId="292" applyFill="1"/>
    <xf numFmtId="2" fontId="7" fillId="0" borderId="16" xfId="292" applyNumberFormat="1" applyFont="1" applyFill="1" applyBorder="1" applyAlignment="1">
      <alignment horizontal="center"/>
    </xf>
    <xf numFmtId="0" fontId="7" fillId="0" borderId="16" xfId="292" applyFont="1" applyFill="1" applyBorder="1" applyAlignment="1">
      <alignment horizontal="left"/>
    </xf>
    <xf numFmtId="0" fontId="5" fillId="0" borderId="13" xfId="292" applyFont="1" applyFill="1" applyBorder="1" applyAlignment="1">
      <alignment horizontal="center"/>
    </xf>
    <xf numFmtId="3" fontId="5" fillId="0" borderId="16" xfId="292" applyNumberFormat="1" applyFont="1" applyFill="1" applyBorder="1" applyAlignment="1">
      <alignment horizontal="center"/>
    </xf>
    <xf numFmtId="3" fontId="2" fillId="0" borderId="13" xfId="292" applyNumberFormat="1" applyFont="1" applyBorder="1" applyAlignment="1">
      <alignment vertical="top" wrapText="1"/>
    </xf>
    <xf numFmtId="3" fontId="2" fillId="0" borderId="13" xfId="292" applyNumberFormat="1" applyFont="1" applyBorder="1" applyAlignment="1">
      <alignment horizontal="right" vertical="top" wrapText="1"/>
    </xf>
    <xf numFmtId="0" fontId="6" fillId="0" borderId="0" xfId="292" applyFont="1" applyFill="1"/>
    <xf numFmtId="3" fontId="2" fillId="0" borderId="13" xfId="292" applyNumberFormat="1" applyFont="1" applyBorder="1" applyAlignment="1">
      <alignment horizontal="center" vertical="center" wrapText="1"/>
    </xf>
    <xf numFmtId="3" fontId="2" fillId="0" borderId="13" xfId="327" applyNumberFormat="1" applyFont="1" applyBorder="1" applyAlignment="1">
      <alignment horizontal="center" vertical="center" wrapText="1"/>
    </xf>
    <xf numFmtId="3" fontId="2" fillId="0" borderId="13" xfId="292" applyNumberFormat="1" applyFont="1" applyBorder="1" applyAlignment="1">
      <alignment horizontal="center" vertical="top" wrapText="1"/>
    </xf>
    <xf numFmtId="3" fontId="2" fillId="0" borderId="13" xfId="292" applyNumberFormat="1" applyFont="1" applyBorder="1" applyAlignment="1">
      <alignment horizontal="center" wrapText="1"/>
    </xf>
    <xf numFmtId="3" fontId="2" fillId="0" borderId="13" xfId="327" applyNumberFormat="1" applyFont="1" applyBorder="1" applyAlignment="1">
      <alignment horizontal="center" wrapText="1"/>
    </xf>
    <xf numFmtId="2" fontId="2" fillId="0" borderId="0" xfId="292" applyNumberFormat="1" applyFill="1"/>
    <xf numFmtId="0" fontId="6" fillId="0" borderId="0" xfId="292" applyFont="1" applyFill="1" applyAlignment="1">
      <alignment vertical="center"/>
    </xf>
    <xf numFmtId="0" fontId="2" fillId="0" borderId="0" xfId="292" applyFill="1" applyAlignment="1">
      <alignment vertical="center"/>
    </xf>
    <xf numFmtId="49" fontId="2" fillId="0" borderId="13" xfId="292" applyNumberFormat="1" applyFont="1" applyBorder="1" applyAlignment="1">
      <alignment horizontal="left" vertical="top" wrapText="1"/>
    </xf>
    <xf numFmtId="0" fontId="2" fillId="0" borderId="13" xfId="292" applyNumberFormat="1" applyFont="1" applyBorder="1" applyAlignment="1">
      <alignment horizontal="left" vertical="top" wrapText="1"/>
    </xf>
    <xf numFmtId="0" fontId="2" fillId="0" borderId="13" xfId="292" applyNumberFormat="1" applyFont="1" applyBorder="1" applyAlignment="1">
      <alignment horizontal="center" vertical="top" wrapText="1"/>
    </xf>
    <xf numFmtId="49" fontId="3" fillId="0" borderId="13" xfId="292" applyNumberFormat="1" applyFont="1" applyBorder="1" applyAlignment="1">
      <alignment horizontal="left" vertical="top" wrapText="1"/>
    </xf>
    <xf numFmtId="0" fontId="3" fillId="0" borderId="13" xfId="292" applyNumberFormat="1" applyFont="1" applyBorder="1" applyAlignment="1">
      <alignment horizontal="left" vertical="top" wrapText="1"/>
    </xf>
    <xf numFmtId="49" fontId="2" fillId="0" borderId="13" xfId="292" applyNumberFormat="1" applyFont="1" applyBorder="1" applyAlignment="1">
      <alignment horizontal="left" vertical="top"/>
    </xf>
    <xf numFmtId="0" fontId="2" fillId="0" borderId="13" xfId="292" applyNumberFormat="1" applyFont="1" applyBorder="1" applyAlignment="1">
      <alignment horizontal="left" vertical="top"/>
    </xf>
    <xf numFmtId="0" fontId="2" fillId="0" borderId="13" xfId="292" applyNumberFormat="1" applyFont="1" applyBorder="1" applyAlignment="1">
      <alignment horizontal="center" vertical="center"/>
    </xf>
    <xf numFmtId="0" fontId="2" fillId="0" borderId="13" xfId="292" applyNumberFormat="1" applyFont="1" applyBorder="1" applyAlignment="1">
      <alignment horizontal="center" vertical="center" wrapText="1"/>
    </xf>
    <xf numFmtId="3" fontId="2" fillId="0" borderId="13" xfId="292" applyNumberFormat="1" applyFont="1" applyBorder="1" applyAlignment="1">
      <alignment horizontal="center" vertical="center"/>
    </xf>
    <xf numFmtId="0" fontId="2" fillId="0" borderId="13" xfId="292" applyNumberFormat="1" applyFont="1" applyBorder="1" applyAlignment="1">
      <alignment horizontal="left" vertical="top" wrapText="1" indent="1"/>
    </xf>
    <xf numFmtId="0" fontId="2" fillId="0" borderId="13" xfId="292" applyFont="1" applyBorder="1" applyAlignment="1">
      <alignment vertical="top" wrapText="1"/>
    </xf>
    <xf numFmtId="0" fontId="2" fillId="0" borderId="13" xfId="292" applyFont="1" applyFill="1" applyBorder="1" applyAlignment="1">
      <alignment vertical="top" wrapText="1"/>
    </xf>
    <xf numFmtId="49" fontId="3" fillId="0" borderId="13" xfId="292" applyNumberFormat="1" applyFont="1" applyBorder="1" applyAlignment="1">
      <alignment horizontal="left" vertical="top"/>
    </xf>
    <xf numFmtId="1" fontId="2" fillId="0" borderId="13" xfId="292" applyNumberFormat="1" applyFont="1" applyBorder="1" applyAlignment="1">
      <alignment horizontal="center" vertical="center" wrapText="1"/>
    </xf>
    <xf numFmtId="2" fontId="7" fillId="0" borderId="13" xfId="292" applyNumberFormat="1" applyFont="1" applyFill="1" applyBorder="1" applyAlignment="1">
      <alignment horizontal="center"/>
    </xf>
    <xf numFmtId="0" fontId="5" fillId="0" borderId="14" xfId="292" applyFont="1" applyFill="1" applyBorder="1" applyAlignment="1">
      <alignment horizontal="left" wrapText="1"/>
    </xf>
    <xf numFmtId="1" fontId="5" fillId="0" borderId="13" xfId="292" applyNumberFormat="1" applyFont="1" applyFill="1" applyBorder="1" applyAlignment="1">
      <alignment horizontal="center"/>
    </xf>
    <xf numFmtId="3" fontId="5" fillId="0" borderId="13" xfId="292" applyNumberFormat="1" applyFont="1" applyFill="1" applyBorder="1" applyAlignment="1">
      <alignment horizontal="center"/>
    </xf>
    <xf numFmtId="0" fontId="69" fillId="0" borderId="14" xfId="292" applyFont="1" applyFill="1" applyBorder="1" applyAlignment="1">
      <alignment horizontal="left" wrapText="1"/>
    </xf>
    <xf numFmtId="0" fontId="69" fillId="0" borderId="13" xfId="292" applyFont="1" applyFill="1" applyBorder="1" applyAlignment="1">
      <alignment horizontal="center"/>
    </xf>
    <xf numFmtId="1" fontId="69" fillId="0" borderId="13" xfId="292" applyNumberFormat="1" applyFont="1" applyFill="1" applyBorder="1" applyAlignment="1">
      <alignment horizontal="center"/>
    </xf>
    <xf numFmtId="3" fontId="69" fillId="0" borderId="13" xfId="292" applyNumberFormat="1" applyFont="1" applyFill="1" applyBorder="1" applyAlignment="1">
      <alignment horizontal="center"/>
    </xf>
    <xf numFmtId="0" fontId="2" fillId="0" borderId="15" xfId="292" applyFill="1" applyBorder="1"/>
    <xf numFmtId="0" fontId="2" fillId="0" borderId="28" xfId="292" applyFill="1" applyBorder="1"/>
    <xf numFmtId="3" fontId="2" fillId="0" borderId="15" xfId="292" applyNumberFormat="1" applyFill="1" applyBorder="1"/>
    <xf numFmtId="0" fontId="2" fillId="0" borderId="0" xfId="292" applyFill="1" applyBorder="1"/>
    <xf numFmtId="3" fontId="2" fillId="0" borderId="0" xfId="292" applyNumberFormat="1" applyFill="1" applyBorder="1"/>
    <xf numFmtId="3" fontId="2" fillId="0" borderId="0" xfId="292" applyNumberFormat="1" applyFill="1"/>
    <xf numFmtId="2" fontId="2" fillId="0" borderId="13" xfId="0" applyNumberFormat="1" applyFont="1" applyFill="1" applyBorder="1" applyAlignment="1">
      <alignment horizontal="center"/>
    </xf>
    <xf numFmtId="3" fontId="2" fillId="0" borderId="13" xfId="0" applyNumberFormat="1" applyFont="1" applyFill="1" applyBorder="1" applyAlignment="1">
      <alignment horizontal="center"/>
    </xf>
    <xf numFmtId="2" fontId="7" fillId="0" borderId="13" xfId="292" applyNumberFormat="1" applyFont="1" applyBorder="1" applyAlignment="1">
      <alignment horizontal="center" wrapText="1"/>
    </xf>
    <xf numFmtId="0" fontId="9" fillId="0" borderId="17" xfId="292" applyFont="1" applyBorder="1" applyAlignment="1">
      <alignment wrapText="1"/>
    </xf>
    <xf numFmtId="0" fontId="5" fillId="0" borderId="13" xfId="292" applyFont="1" applyBorder="1" applyAlignment="1">
      <alignment wrapText="1"/>
    </xf>
    <xf numFmtId="0" fontId="5" fillId="0" borderId="0" xfId="292" applyFont="1" applyBorder="1" applyAlignment="1">
      <alignment horizontal="center" wrapText="1"/>
    </xf>
    <xf numFmtId="0" fontId="7" fillId="0" borderId="13" xfId="292" quotePrefix="1" applyFont="1" applyBorder="1" applyAlignment="1">
      <alignment horizontal="center" wrapText="1"/>
    </xf>
    <xf numFmtId="0" fontId="7" fillId="0" borderId="17" xfId="292" applyFont="1" applyBorder="1" applyAlignment="1">
      <alignment wrapText="1"/>
    </xf>
    <xf numFmtId="0" fontId="7" fillId="0" borderId="13" xfId="292" applyFont="1" applyBorder="1" applyAlignment="1">
      <alignment horizontal="center" vertical="top" wrapText="1"/>
    </xf>
    <xf numFmtId="0" fontId="7" fillId="0" borderId="13" xfId="292" applyFont="1" applyBorder="1" applyAlignment="1">
      <alignment horizontal="left" vertical="top" wrapText="1"/>
    </xf>
    <xf numFmtId="0" fontId="5" fillId="0" borderId="13" xfId="292" applyFont="1" applyBorder="1" applyAlignment="1">
      <alignment horizontal="center" wrapText="1"/>
    </xf>
    <xf numFmtId="0" fontId="5" fillId="0" borderId="13" xfId="292" applyFont="1" applyBorder="1" applyAlignment="1">
      <alignment horizontal="left" wrapText="1"/>
    </xf>
    <xf numFmtId="0" fontId="5" fillId="0" borderId="14" xfId="292" applyFont="1" applyBorder="1" applyAlignment="1">
      <alignment horizontal="center" wrapText="1"/>
    </xf>
    <xf numFmtId="0" fontId="5" fillId="0" borderId="0" xfId="292" applyFont="1" applyFill="1" applyBorder="1" applyAlignment="1">
      <alignment horizontal="center" wrapText="1"/>
    </xf>
    <xf numFmtId="0" fontId="7" fillId="0" borderId="13" xfId="292" applyFont="1" applyBorder="1" applyAlignment="1">
      <alignment horizontal="center" wrapText="1"/>
    </xf>
    <xf numFmtId="0" fontId="5" fillId="0" borderId="17" xfId="292" applyFont="1" applyBorder="1" applyAlignment="1">
      <alignment wrapText="1"/>
    </xf>
    <xf numFmtId="0" fontId="5" fillId="0" borderId="13" xfId="292" applyFont="1" applyBorder="1" applyAlignment="1">
      <alignment horizontal="center" vertical="center" wrapText="1"/>
    </xf>
    <xf numFmtId="0" fontId="2" fillId="0" borderId="0" xfId="292" applyFont="1" applyBorder="1" applyAlignment="1">
      <alignment horizontal="center" vertical="center" wrapText="1"/>
    </xf>
    <xf numFmtId="0" fontId="2" fillId="0" borderId="14" xfId="292" applyFont="1" applyBorder="1" applyAlignment="1">
      <alignment horizontal="center" vertical="center" wrapText="1"/>
    </xf>
    <xf numFmtId="0" fontId="5" fillId="0" borderId="0" xfId="292" applyFont="1" applyBorder="1" applyAlignment="1">
      <alignment horizontal="center" vertical="center" wrapText="1"/>
    </xf>
    <xf numFmtId="0" fontId="5" fillId="0" borderId="13" xfId="0" applyNumberFormat="1" applyFont="1" applyBorder="1" applyAlignment="1">
      <alignment horizontal="center" vertical="center" wrapText="1"/>
    </xf>
    <xf numFmtId="49" fontId="3" fillId="0" borderId="46" xfId="0" applyNumberFormat="1" applyFont="1" applyBorder="1" applyAlignment="1">
      <alignment horizontal="center" vertical="top"/>
    </xf>
    <xf numFmtId="0" fontId="7" fillId="0" borderId="13" xfId="0" applyFont="1" applyFill="1" applyBorder="1" applyAlignment="1">
      <alignment vertical="top" wrapText="1"/>
    </xf>
    <xf numFmtId="0" fontId="5" fillId="0" borderId="3" xfId="294" applyFont="1" applyBorder="1" applyAlignment="1">
      <alignment horizontal="center"/>
    </xf>
    <xf numFmtId="0" fontId="5" fillId="0" borderId="14" xfId="0" applyFont="1" applyFill="1" applyBorder="1" applyAlignment="1">
      <alignment vertical="top" wrapText="1"/>
    </xf>
    <xf numFmtId="0" fontId="8" fillId="0" borderId="14" xfId="0" applyNumberFormat="1" applyFont="1" applyBorder="1" applyAlignment="1" applyProtection="1">
      <alignment horizontal="left" vertical="top" wrapText="1"/>
      <protection locked="0"/>
    </xf>
    <xf numFmtId="169" fontId="8" fillId="0" borderId="0" xfId="115" applyNumberFormat="1" applyFont="1" applyFill="1" applyBorder="1" applyAlignment="1" applyProtection="1">
      <alignment horizontal="center" vertical="top" wrapText="1"/>
      <protection locked="0"/>
    </xf>
    <xf numFmtId="0" fontId="46" fillId="0" borderId="14" xfId="0" applyNumberFormat="1" applyFont="1" applyBorder="1" applyAlignment="1" applyProtection="1">
      <alignment horizontal="left" vertical="top"/>
      <protection locked="0"/>
    </xf>
    <xf numFmtId="0" fontId="75" fillId="0" borderId="13" xfId="0" applyFont="1" applyFill="1" applyBorder="1" applyAlignment="1">
      <alignment horizontal="center"/>
    </xf>
    <xf numFmtId="49" fontId="3" fillId="0" borderId="13" xfId="0" applyNumberFormat="1" applyFont="1" applyBorder="1" applyAlignment="1">
      <alignment horizontal="center" vertical="top"/>
    </xf>
    <xf numFmtId="0" fontId="2" fillId="0" borderId="0" xfId="287" applyFont="1" applyFill="1"/>
    <xf numFmtId="0" fontId="5" fillId="0" borderId="13" xfId="0" applyFont="1" applyFill="1" applyBorder="1" applyAlignment="1">
      <alignment horizontal="left" wrapText="1"/>
    </xf>
    <xf numFmtId="4" fontId="5" fillId="0" borderId="13" xfId="316" applyNumberFormat="1" applyFont="1" applyFill="1" applyBorder="1" applyAlignment="1">
      <alignment horizontal="center"/>
    </xf>
    <xf numFmtId="0" fontId="2" fillId="0" borderId="14" xfId="0" applyFont="1" applyFill="1" applyBorder="1"/>
    <xf numFmtId="0" fontId="2" fillId="0" borderId="0" xfId="0" applyFont="1" applyFill="1" applyAlignment="1">
      <alignment horizontal="center"/>
    </xf>
    <xf numFmtId="0" fontId="9" fillId="0" borderId="13" xfId="0" applyFont="1" applyFill="1" applyBorder="1"/>
    <xf numFmtId="0" fontId="7" fillId="0" borderId="0" xfId="287" applyFont="1" applyFill="1" applyAlignment="1">
      <alignment horizontal="left"/>
    </xf>
    <xf numFmtId="0" fontId="7" fillId="0" borderId="0" xfId="287" applyFont="1" applyFill="1" applyBorder="1" applyAlignment="1"/>
    <xf numFmtId="2" fontId="5" fillId="0" borderId="13" xfId="287" applyNumberFormat="1" applyFont="1" applyFill="1" applyBorder="1" applyAlignment="1">
      <alignment horizontal="center"/>
    </xf>
    <xf numFmtId="9" fontId="5" fillId="0" borderId="17" xfId="317" applyFont="1" applyFill="1" applyBorder="1" applyAlignment="1">
      <alignment horizontal="center"/>
    </xf>
    <xf numFmtId="4" fontId="5" fillId="0" borderId="13" xfId="287" quotePrefix="1" applyNumberFormat="1" applyFont="1" applyFill="1" applyBorder="1" applyAlignment="1">
      <alignment horizontal="center"/>
    </xf>
    <xf numFmtId="2" fontId="5" fillId="0" borderId="0" xfId="287" applyNumberFormat="1" applyFont="1" applyFill="1" applyBorder="1" applyAlignment="1">
      <alignment horizontal="center"/>
    </xf>
    <xf numFmtId="9" fontId="5" fillId="0" borderId="13" xfId="317" applyFont="1" applyFill="1" applyBorder="1" applyAlignment="1">
      <alignment horizontal="center"/>
    </xf>
    <xf numFmtId="0" fontId="2" fillId="0" borderId="0" xfId="0" applyFont="1" applyBorder="1" applyAlignment="1">
      <alignment horizontal="left" vertical="top" wrapText="1"/>
    </xf>
    <xf numFmtId="0" fontId="2" fillId="0" borderId="13" xfId="0" applyFont="1" applyBorder="1" applyAlignment="1">
      <alignment horizontal="center" vertical="top" wrapText="1"/>
    </xf>
    <xf numFmtId="0" fontId="2" fillId="0" borderId="13" xfId="287" applyNumberFormat="1" applyFont="1" applyBorder="1" applyAlignment="1">
      <alignment horizontal="center" vertical="top"/>
    </xf>
    <xf numFmtId="166" fontId="2" fillId="0" borderId="13" xfId="115" applyNumberFormat="1" applyFont="1" applyFill="1" applyBorder="1" applyAlignment="1">
      <alignment horizontal="center" vertical="top" wrapText="1"/>
    </xf>
    <xf numFmtId="3" fontId="2" fillId="0" borderId="13" xfId="115" applyNumberFormat="1" applyFont="1" applyBorder="1" applyAlignment="1">
      <alignment horizontal="center" vertical="top"/>
    </xf>
    <xf numFmtId="1" fontId="2" fillId="0" borderId="13" xfId="287" applyNumberFormat="1" applyFont="1" applyBorder="1" applyAlignment="1">
      <alignment horizontal="center" vertical="top"/>
    </xf>
    <xf numFmtId="4" fontId="2" fillId="0" borderId="13" xfId="115" applyNumberFormat="1" applyFont="1" applyFill="1" applyBorder="1" applyAlignment="1">
      <alignment horizontal="center" vertical="top" wrapText="1"/>
    </xf>
    <xf numFmtId="3" fontId="2" fillId="0" borderId="13" xfId="183" applyNumberFormat="1" applyFont="1" applyBorder="1" applyAlignment="1">
      <alignment horizontal="center" vertical="top" wrapText="1"/>
    </xf>
    <xf numFmtId="0" fontId="2" fillId="0" borderId="14" xfId="287" applyNumberFormat="1" applyFont="1" applyBorder="1" applyAlignment="1">
      <alignment horizontal="center" vertical="top" wrapText="1"/>
    </xf>
    <xf numFmtId="166" fontId="2" fillId="0" borderId="14" xfId="115" applyNumberFormat="1" applyFont="1" applyBorder="1" applyAlignment="1">
      <alignment vertical="top" wrapText="1"/>
    </xf>
    <xf numFmtId="3" fontId="2" fillId="0" borderId="13" xfId="287" applyNumberFormat="1" applyFont="1" applyBorder="1" applyAlignment="1">
      <alignment horizontal="right" vertical="top"/>
    </xf>
    <xf numFmtId="166" fontId="2" fillId="0" borderId="14" xfId="183" applyNumberFormat="1" applyFont="1" applyBorder="1" applyAlignment="1">
      <alignment horizontal="center" wrapText="1"/>
    </xf>
    <xf numFmtId="3" fontId="2" fillId="0" borderId="13" xfId="183" applyNumberFormat="1" applyFont="1" applyBorder="1" applyAlignment="1">
      <alignment horizontal="center"/>
    </xf>
    <xf numFmtId="1" fontId="2" fillId="0" borderId="14" xfId="287" applyNumberFormat="1" applyFont="1" applyBorder="1" applyAlignment="1">
      <alignment horizontal="center" vertical="top"/>
    </xf>
    <xf numFmtId="0" fontId="2" fillId="0" borderId="14" xfId="287" applyNumberFormat="1" applyFont="1" applyBorder="1" applyAlignment="1">
      <alignment horizontal="center" vertical="top"/>
    </xf>
    <xf numFmtId="0" fontId="2" fillId="0" borderId="14" xfId="287" applyNumberFormat="1" applyFont="1" applyBorder="1" applyAlignment="1">
      <alignment vertical="top"/>
    </xf>
    <xf numFmtId="3" fontId="2" fillId="0" borderId="13" xfId="287" applyNumberFormat="1" applyFont="1" applyBorder="1" applyAlignment="1">
      <alignment horizontal="center" vertical="top"/>
    </xf>
    <xf numFmtId="0" fontId="2" fillId="0" borderId="0" xfId="0" applyFont="1" applyBorder="1" applyAlignment="1">
      <alignment horizontal="left" vertical="center" wrapText="1"/>
    </xf>
    <xf numFmtId="0" fontId="2" fillId="0" borderId="13" xfId="0" applyFont="1" applyBorder="1" applyAlignment="1">
      <alignment horizontal="center" wrapText="1"/>
    </xf>
    <xf numFmtId="1" fontId="2" fillId="0" borderId="14" xfId="287" applyNumberFormat="1" applyFont="1" applyBorder="1" applyAlignment="1">
      <alignment horizontal="center"/>
    </xf>
    <xf numFmtId="0" fontId="2" fillId="0" borderId="14" xfId="287" applyNumberFormat="1" applyFont="1" applyBorder="1" applyAlignment="1">
      <alignment horizontal="center"/>
    </xf>
    <xf numFmtId="0" fontId="2" fillId="0" borderId="14" xfId="294" applyFont="1" applyBorder="1" applyAlignment="1">
      <alignment horizontal="center"/>
    </xf>
    <xf numFmtId="0" fontId="2" fillId="0" borderId="13" xfId="294" applyFont="1" applyBorder="1" applyAlignment="1">
      <alignment horizontal="left"/>
    </xf>
    <xf numFmtId="0" fontId="2" fillId="0" borderId="0" xfId="294" applyFont="1" applyBorder="1" applyAlignment="1">
      <alignment horizontal="center"/>
    </xf>
    <xf numFmtId="0" fontId="2" fillId="0" borderId="13" xfId="294" applyFont="1" applyBorder="1" applyAlignment="1">
      <alignment horizontal="center"/>
    </xf>
    <xf numFmtId="0" fontId="2" fillId="0" borderId="13" xfId="294" applyNumberFormat="1" applyFont="1" applyBorder="1" applyAlignment="1">
      <alignment horizontal="center"/>
    </xf>
    <xf numFmtId="0" fontId="5" fillId="0" borderId="0" xfId="294" applyFont="1" applyBorder="1" applyAlignment="1">
      <alignment horizontal="center"/>
    </xf>
    <xf numFmtId="0" fontId="5" fillId="0" borderId="13" xfId="294" applyFont="1" applyBorder="1" applyAlignment="1">
      <alignment horizontal="center"/>
    </xf>
    <xf numFmtId="0" fontId="5" fillId="0" borderId="13" xfId="294" applyNumberFormat="1" applyFont="1" applyBorder="1" applyAlignment="1">
      <alignment horizontal="center"/>
    </xf>
    <xf numFmtId="4" fontId="5" fillId="0" borderId="13" xfId="294" applyNumberFormat="1" applyFont="1" applyBorder="1" applyAlignment="1">
      <alignment horizontal="center"/>
    </xf>
    <xf numFmtId="0" fontId="2" fillId="0" borderId="0" xfId="0" applyFont="1" applyBorder="1" applyAlignment="1">
      <alignment horizontal="center"/>
    </xf>
    <xf numFmtId="0" fontId="2" fillId="0" borderId="13" xfId="0" applyFont="1" applyBorder="1" applyAlignment="1">
      <alignment horizontal="center"/>
    </xf>
    <xf numFmtId="0" fontId="2" fillId="0" borderId="13" xfId="0" applyNumberFormat="1" applyFont="1" applyBorder="1" applyAlignment="1">
      <alignment horizontal="center"/>
    </xf>
    <xf numFmtId="4" fontId="2" fillId="0" borderId="13" xfId="0" applyNumberFormat="1" applyFont="1" applyBorder="1" applyAlignment="1">
      <alignment horizontal="center"/>
    </xf>
    <xf numFmtId="0" fontId="2" fillId="0" borderId="13" xfId="0" applyFont="1" applyBorder="1" applyAlignment="1">
      <alignment horizontal="left"/>
    </xf>
    <xf numFmtId="0" fontId="2" fillId="0" borderId="14" xfId="0" applyFont="1" applyBorder="1" applyAlignment="1">
      <alignment horizontal="center"/>
    </xf>
    <xf numFmtId="0" fontId="2" fillId="0" borderId="13" xfId="0" applyFont="1" applyBorder="1" applyAlignment="1">
      <alignment horizontal="left" wrapText="1"/>
    </xf>
    <xf numFmtId="0" fontId="2" fillId="0" borderId="13" xfId="0" applyFont="1" applyBorder="1" applyAlignment="1"/>
    <xf numFmtId="0" fontId="2" fillId="0" borderId="17" xfId="0" applyNumberFormat="1" applyFont="1" applyBorder="1" applyAlignment="1"/>
    <xf numFmtId="2" fontId="2" fillId="0" borderId="13" xfId="294" applyNumberFormat="1" applyFont="1" applyBorder="1" applyAlignment="1">
      <alignment horizontal="center"/>
    </xf>
    <xf numFmtId="1" fontId="2" fillId="0" borderId="13" xfId="294" applyNumberFormat="1" applyFont="1" applyBorder="1" applyAlignment="1">
      <alignment horizontal="center"/>
    </xf>
    <xf numFmtId="0" fontId="2" fillId="0" borderId="13" xfId="288" applyFont="1" applyBorder="1" applyAlignment="1">
      <alignment horizontal="center"/>
    </xf>
    <xf numFmtId="0" fontId="2" fillId="0" borderId="0" xfId="288" applyFont="1" applyBorder="1" applyAlignment="1">
      <alignment horizontal="center"/>
    </xf>
    <xf numFmtId="2" fontId="2" fillId="0" borderId="13" xfId="288" applyNumberFormat="1" applyFont="1" applyBorder="1" applyAlignment="1">
      <alignment horizontal="center"/>
    </xf>
    <xf numFmtId="0" fontId="2" fillId="0" borderId="13" xfId="288" applyFont="1" applyBorder="1" applyAlignment="1">
      <alignment vertical="top" wrapText="1"/>
    </xf>
    <xf numFmtId="0" fontId="2" fillId="0" borderId="13" xfId="288" applyFont="1" applyFill="1" applyBorder="1" applyAlignment="1">
      <alignment vertical="top" wrapText="1"/>
    </xf>
    <xf numFmtId="0" fontId="2" fillId="0" borderId="13" xfId="288" applyFont="1" applyFill="1" applyBorder="1" applyAlignment="1">
      <alignment horizontal="center"/>
    </xf>
    <xf numFmtId="1" fontId="2" fillId="0" borderId="0" xfId="288" applyNumberFormat="1" applyFont="1" applyFill="1" applyBorder="1" applyAlignment="1">
      <alignment horizontal="center"/>
    </xf>
    <xf numFmtId="2" fontId="2" fillId="0" borderId="13" xfId="288" applyNumberFormat="1" applyFont="1" applyFill="1" applyBorder="1" applyAlignment="1">
      <alignment horizontal="center"/>
    </xf>
    <xf numFmtId="0" fontId="2" fillId="0" borderId="13" xfId="294" applyFont="1" applyFill="1" applyBorder="1" applyAlignment="1">
      <alignment horizontal="left"/>
    </xf>
    <xf numFmtId="3" fontId="2" fillId="0" borderId="13" xfId="0" applyNumberFormat="1" applyFont="1" applyBorder="1" applyAlignment="1">
      <alignment horizontal="center"/>
    </xf>
    <xf numFmtId="3" fontId="2" fillId="0" borderId="13" xfId="0" applyNumberFormat="1" applyFont="1" applyBorder="1" applyAlignment="1">
      <alignment horizontal="center" vertical="center"/>
    </xf>
    <xf numFmtId="0" fontId="2" fillId="0" borderId="0" xfId="0" applyFont="1" applyBorder="1" applyAlignment="1">
      <alignment horizontal="center" vertical="center"/>
    </xf>
    <xf numFmtId="1" fontId="2" fillId="0" borderId="0" xfId="0" applyNumberFormat="1" applyFont="1" applyFill="1" applyBorder="1" applyAlignment="1">
      <alignment horizontal="center" vertical="center"/>
    </xf>
    <xf numFmtId="1" fontId="2" fillId="0" borderId="0" xfId="0" applyNumberFormat="1" applyFont="1" applyBorder="1" applyAlignment="1">
      <alignment horizontal="center" vertical="center"/>
    </xf>
    <xf numFmtId="3" fontId="2" fillId="0" borderId="13" xfId="0" applyNumberFormat="1" applyFont="1" applyBorder="1" applyAlignment="1">
      <alignment horizontal="center" vertical="top" wrapText="1"/>
    </xf>
    <xf numFmtId="3" fontId="2" fillId="0" borderId="13" xfId="0" applyNumberFormat="1" applyFont="1" applyBorder="1" applyAlignment="1">
      <alignment horizontal="right" vertical="top" wrapText="1"/>
    </xf>
    <xf numFmtId="0" fontId="3" fillId="0" borderId="14" xfId="287" applyFont="1" applyBorder="1" applyAlignment="1">
      <alignment horizontal="center"/>
    </xf>
    <xf numFmtId="0" fontId="3" fillId="0" borderId="13" xfId="287" applyFont="1" applyBorder="1"/>
    <xf numFmtId="0" fontId="2" fillId="0" borderId="13" xfId="287" applyFont="1" applyBorder="1"/>
    <xf numFmtId="0" fontId="2" fillId="0" borderId="13" xfId="287" applyFont="1" applyBorder="1" applyAlignment="1">
      <alignment wrapText="1"/>
    </xf>
    <xf numFmtId="0" fontId="2" fillId="0" borderId="0" xfId="287" applyFont="1" applyBorder="1" applyAlignment="1">
      <alignment horizontal="center"/>
    </xf>
    <xf numFmtId="1" fontId="2" fillId="0" borderId="13" xfId="287" applyNumberFormat="1" applyFont="1" applyBorder="1" applyAlignment="1">
      <alignment horizontal="center"/>
    </xf>
    <xf numFmtId="3" fontId="2" fillId="0" borderId="13" xfId="287" applyNumberFormat="1" applyFont="1" applyBorder="1" applyAlignment="1">
      <alignment horizontal="center"/>
    </xf>
    <xf numFmtId="0" fontId="2" fillId="0" borderId="13" xfId="287" applyFont="1" applyBorder="1" applyAlignment="1">
      <alignment vertical="center" wrapText="1"/>
    </xf>
    <xf numFmtId="0" fontId="2" fillId="0" borderId="0" xfId="287" applyFont="1" applyBorder="1" applyAlignment="1">
      <alignment horizontal="center" vertical="center"/>
    </xf>
    <xf numFmtId="1" fontId="2" fillId="0" borderId="13" xfId="287" applyNumberFormat="1" applyFont="1" applyBorder="1" applyAlignment="1">
      <alignment horizontal="center" vertical="center"/>
    </xf>
    <xf numFmtId="3" fontId="2" fillId="0" borderId="13" xfId="287" applyNumberFormat="1" applyFont="1" applyBorder="1" applyAlignment="1">
      <alignment horizontal="center" vertical="center"/>
    </xf>
    <xf numFmtId="49" fontId="2" fillId="0" borderId="13" xfId="0" applyNumberFormat="1" applyFont="1" applyBorder="1" applyAlignment="1">
      <alignment horizontal="center" vertical="top" wrapText="1"/>
    </xf>
    <xf numFmtId="0" fontId="2" fillId="0" borderId="13" xfId="0" applyNumberFormat="1" applyFont="1" applyBorder="1" applyAlignment="1">
      <alignment horizontal="center" vertical="center" wrapText="1"/>
    </xf>
    <xf numFmtId="1" fontId="2" fillId="0" borderId="13"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0" fontId="2" fillId="0" borderId="13" xfId="0" applyNumberFormat="1" applyFont="1" applyBorder="1" applyAlignment="1">
      <alignment horizontal="left" vertical="center" wrapText="1"/>
    </xf>
    <xf numFmtId="3" fontId="2" fillId="0" borderId="13" xfId="183" applyNumberFormat="1" applyFont="1" applyBorder="1" applyAlignment="1">
      <alignment horizontal="center" wrapText="1"/>
    </xf>
    <xf numFmtId="0" fontId="2" fillId="0" borderId="13" xfId="0" applyNumberFormat="1" applyFont="1" applyBorder="1" applyAlignment="1">
      <alignment horizontal="left" vertical="center" wrapText="1" indent="1"/>
    </xf>
    <xf numFmtId="49" fontId="2" fillId="0" borderId="13" xfId="0" applyNumberFormat="1" applyFont="1" applyBorder="1" applyAlignment="1">
      <alignment horizontal="center" vertical="top"/>
    </xf>
    <xf numFmtId="0" fontId="2" fillId="0" borderId="13" xfId="0" applyNumberFormat="1" applyFont="1" applyBorder="1" applyAlignment="1">
      <alignment horizontal="left" vertical="top"/>
    </xf>
    <xf numFmtId="0" fontId="2" fillId="0" borderId="13" xfId="0" applyNumberFormat="1" applyFont="1" applyBorder="1" applyAlignment="1">
      <alignment horizontal="center" vertical="top"/>
    </xf>
    <xf numFmtId="3" fontId="2" fillId="0" borderId="13" xfId="183" applyNumberFormat="1" applyFont="1" applyBorder="1" applyAlignment="1">
      <alignment horizontal="right" wrapText="1"/>
    </xf>
    <xf numFmtId="0" fontId="2" fillId="0" borderId="13" xfId="0" applyNumberFormat="1" applyFont="1" applyFill="1" applyBorder="1" applyAlignment="1">
      <alignment horizontal="center" vertical="top" wrapText="1"/>
    </xf>
    <xf numFmtId="49" fontId="2" fillId="0" borderId="13" xfId="0" applyNumberFormat="1" applyFont="1" applyBorder="1" applyAlignment="1">
      <alignment horizontal="center" vertical="center" wrapText="1"/>
    </xf>
    <xf numFmtId="3" fontId="2" fillId="0" borderId="13" xfId="115" applyNumberFormat="1" applyFont="1" applyFill="1" applyBorder="1" applyAlignment="1">
      <alignment horizontal="center" vertical="center"/>
    </xf>
    <xf numFmtId="0" fontId="2" fillId="0" borderId="13" xfId="0" applyNumberFormat="1" applyFont="1" applyFill="1" applyBorder="1" applyAlignment="1">
      <alignment horizontal="center" vertical="center" wrapText="1"/>
    </xf>
    <xf numFmtId="3" fontId="2" fillId="0" borderId="13" xfId="115" applyNumberFormat="1" applyFont="1" applyFill="1" applyBorder="1" applyAlignment="1">
      <alignment horizontal="center"/>
    </xf>
    <xf numFmtId="49" fontId="2" fillId="0" borderId="14" xfId="0" applyNumberFormat="1" applyFont="1" applyBorder="1" applyAlignment="1">
      <alignment horizontal="center" vertical="top"/>
    </xf>
    <xf numFmtId="0" fontId="2" fillId="0" borderId="13" xfId="0" applyNumberFormat="1" applyFont="1" applyBorder="1" applyAlignment="1">
      <alignment horizontal="center" wrapText="1"/>
    </xf>
    <xf numFmtId="3" fontId="2" fillId="0" borderId="13" xfId="0" applyNumberFormat="1" applyFont="1" applyBorder="1" applyAlignment="1">
      <alignment horizontal="center" wrapText="1"/>
    </xf>
    <xf numFmtId="0" fontId="2" fillId="0" borderId="13" xfId="0" applyNumberFormat="1" applyFont="1" applyBorder="1" applyAlignment="1" applyProtection="1">
      <alignment horizontal="left" vertical="top" wrapText="1"/>
      <protection locked="0"/>
    </xf>
    <xf numFmtId="0" fontId="2" fillId="0" borderId="13" xfId="0" applyNumberFormat="1" applyFont="1" applyBorder="1" applyAlignment="1" applyProtection="1">
      <alignment horizontal="center" vertical="top" wrapText="1"/>
      <protection locked="0"/>
    </xf>
    <xf numFmtId="169" fontId="2" fillId="0" borderId="13" xfId="115" applyNumberFormat="1" applyFont="1" applyFill="1" applyBorder="1" applyAlignment="1" applyProtection="1">
      <alignment horizontal="center" vertical="top" wrapText="1"/>
      <protection locked="0"/>
    </xf>
    <xf numFmtId="3" fontId="2" fillId="0" borderId="13" xfId="0" applyNumberFormat="1" applyFont="1" applyBorder="1" applyAlignment="1" applyProtection="1">
      <alignment horizontal="center" vertical="top" wrapText="1"/>
      <protection locked="0"/>
    </xf>
    <xf numFmtId="0" fontId="2" fillId="0" borderId="14" xfId="0" applyNumberFormat="1" applyFont="1" applyBorder="1" applyAlignment="1" applyProtection="1">
      <alignment horizontal="left" vertical="top" wrapText="1"/>
      <protection locked="0"/>
    </xf>
    <xf numFmtId="169" fontId="2" fillId="0" borderId="0" xfId="115" applyNumberFormat="1" applyFont="1" applyFill="1" applyBorder="1" applyAlignment="1" applyProtection="1">
      <alignment horizontal="center" vertical="top" wrapText="1"/>
      <protection locked="0"/>
    </xf>
    <xf numFmtId="0" fontId="3" fillId="0" borderId="14" xfId="0" applyNumberFormat="1" applyFont="1" applyBorder="1" applyAlignment="1" applyProtection="1">
      <alignment horizontal="left" vertical="top" wrapText="1"/>
      <protection locked="0"/>
    </xf>
    <xf numFmtId="3" fontId="2" fillId="0" borderId="13" xfId="0" applyNumberFormat="1" applyFont="1" applyBorder="1" applyAlignment="1" applyProtection="1">
      <alignment horizontal="center" vertical="center" wrapText="1"/>
      <protection locked="0"/>
    </xf>
    <xf numFmtId="3" fontId="2" fillId="0" borderId="13" xfId="0" applyNumberFormat="1" applyFont="1" applyBorder="1" applyAlignment="1">
      <alignment wrapText="1"/>
    </xf>
    <xf numFmtId="3" fontId="2" fillId="0" borderId="13" xfId="0" applyNumberFormat="1" applyFont="1" applyBorder="1" applyAlignment="1">
      <alignment vertical="top"/>
    </xf>
    <xf numFmtId="3" fontId="2" fillId="0" borderId="13" xfId="0" applyNumberFormat="1" applyFont="1" applyBorder="1" applyAlignment="1">
      <alignment horizontal="center" vertical="top"/>
    </xf>
    <xf numFmtId="0" fontId="2" fillId="0" borderId="13" xfId="0" applyNumberFormat="1" applyFont="1" applyBorder="1" applyAlignment="1">
      <alignment horizontal="center" vertical="center"/>
    </xf>
    <xf numFmtId="0" fontId="2" fillId="0" borderId="13" xfId="0" applyNumberFormat="1" applyFont="1" applyBorder="1" applyAlignment="1">
      <alignment horizontal="left" vertical="top" wrapText="1" indent="1"/>
    </xf>
    <xf numFmtId="0" fontId="2" fillId="0" borderId="13" xfId="0" applyFont="1" applyBorder="1" applyAlignment="1">
      <alignment vertical="top" wrapText="1"/>
    </xf>
    <xf numFmtId="49" fontId="7" fillId="0" borderId="46" xfId="0" applyNumberFormat="1" applyFont="1" applyBorder="1" applyAlignment="1">
      <alignment horizontal="center" vertical="top"/>
    </xf>
    <xf numFmtId="0" fontId="3" fillId="0" borderId="13" xfId="0" applyFont="1" applyFill="1" applyBorder="1" applyAlignment="1">
      <alignment vertical="top" wrapText="1"/>
    </xf>
    <xf numFmtId="1" fontId="5" fillId="0" borderId="13" xfId="287" applyNumberFormat="1" applyFont="1" applyFill="1" applyBorder="1" applyAlignment="1">
      <alignment horizontal="center" vertical="center"/>
    </xf>
    <xf numFmtId="3" fontId="5" fillId="0" borderId="13" xfId="287" applyNumberFormat="1" applyFont="1" applyFill="1" applyBorder="1" applyAlignment="1">
      <alignment horizontal="center" vertical="center"/>
    </xf>
    <xf numFmtId="3" fontId="2" fillId="0" borderId="13" xfId="0" applyNumberFormat="1" applyFont="1" applyBorder="1" applyAlignment="1">
      <alignment vertical="top" wrapText="1"/>
    </xf>
    <xf numFmtId="49" fontId="2" fillId="0" borderId="13" xfId="0" applyNumberFormat="1" applyFont="1" applyBorder="1" applyAlignment="1">
      <alignment horizontal="left" vertical="top"/>
    </xf>
    <xf numFmtId="0" fontId="46" fillId="0" borderId="13" xfId="287" applyFont="1" applyFill="1" applyBorder="1" applyAlignment="1">
      <alignment horizontal="center"/>
    </xf>
    <xf numFmtId="0" fontId="46" fillId="0" borderId="0" xfId="287" applyFont="1" applyFill="1"/>
    <xf numFmtId="0" fontId="2" fillId="0" borderId="13" xfId="287" applyFont="1" applyFill="1" applyBorder="1"/>
    <xf numFmtId="0" fontId="2" fillId="0" borderId="0" xfId="287" applyFont="1" applyFill="1" applyAlignment="1">
      <alignment horizontal="center"/>
    </xf>
    <xf numFmtId="4" fontId="2" fillId="0" borderId="13" xfId="287" applyNumberFormat="1" applyFont="1" applyFill="1" applyBorder="1" applyAlignment="1">
      <alignment horizontal="center"/>
    </xf>
    <xf numFmtId="0" fontId="2" fillId="0" borderId="13" xfId="287" applyFont="1" applyFill="1" applyBorder="1" applyAlignment="1">
      <alignment horizontal="center"/>
    </xf>
    <xf numFmtId="0" fontId="3" fillId="0" borderId="17" xfId="287" applyFont="1" applyFill="1" applyBorder="1" applyAlignment="1">
      <alignment horizontal="left"/>
    </xf>
    <xf numFmtId="0" fontId="2" fillId="0" borderId="17" xfId="287" applyFont="1" applyFill="1" applyBorder="1" applyAlignment="1">
      <alignment horizontal="left"/>
    </xf>
    <xf numFmtId="0" fontId="2" fillId="0" borderId="17" xfId="287" applyFont="1" applyFill="1" applyBorder="1" applyAlignment="1"/>
    <xf numFmtId="0" fontId="2" fillId="0" borderId="0" xfId="287" applyFont="1" applyFill="1" applyAlignment="1">
      <alignment horizontal="left"/>
    </xf>
    <xf numFmtId="0" fontId="3" fillId="0" borderId="13" xfId="287" applyFont="1" applyFill="1" applyBorder="1"/>
    <xf numFmtId="0" fontId="2" fillId="0" borderId="13" xfId="287" applyFont="1" applyFill="1" applyBorder="1" applyAlignment="1">
      <alignment horizontal="left"/>
    </xf>
    <xf numFmtId="0" fontId="2" fillId="0" borderId="17" xfId="287" applyFont="1" applyFill="1" applyBorder="1" applyAlignment="1">
      <alignment horizontal="center"/>
    </xf>
    <xf numFmtId="0" fontId="5" fillId="0" borderId="14" xfId="0" applyFont="1" applyFill="1" applyBorder="1" applyAlignment="1">
      <alignment horizontal="center" wrapText="1"/>
    </xf>
    <xf numFmtId="0" fontId="5" fillId="0" borderId="13" xfId="0" applyFont="1" applyFill="1" applyBorder="1" applyAlignment="1">
      <alignment horizontal="center" wrapText="1"/>
    </xf>
    <xf numFmtId="0" fontId="7" fillId="0" borderId="13" xfId="0" applyFont="1" applyBorder="1" applyAlignment="1">
      <alignment horizontal="center" vertical="top" wrapText="1"/>
    </xf>
    <xf numFmtId="0" fontId="7" fillId="0" borderId="13" xfId="0" applyFont="1" applyBorder="1" applyAlignment="1">
      <alignment horizontal="left" vertical="top" wrapText="1"/>
    </xf>
    <xf numFmtId="0" fontId="5" fillId="0" borderId="14" xfId="0" applyFont="1" applyBorder="1" applyAlignment="1">
      <alignment horizontal="center" vertical="top" wrapText="1"/>
    </xf>
    <xf numFmtId="0" fontId="5" fillId="0" borderId="13" xfId="0" applyFont="1" applyBorder="1" applyAlignment="1">
      <alignment horizontal="center" vertical="top" wrapText="1"/>
    </xf>
    <xf numFmtId="0" fontId="5" fillId="0" borderId="17" xfId="0" applyFont="1" applyBorder="1" applyAlignment="1">
      <alignment horizontal="center" vertical="top" wrapText="1"/>
    </xf>
    <xf numFmtId="0" fontId="5" fillId="0" borderId="13" xfId="0" applyFont="1" applyBorder="1" applyAlignment="1">
      <alignment horizontal="left" vertical="top" wrapText="1"/>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9" fontId="5" fillId="0" borderId="13" xfId="0" applyNumberFormat="1" applyFont="1" applyBorder="1" applyAlignment="1">
      <alignment horizontal="center" vertical="center" wrapText="1"/>
    </xf>
    <xf numFmtId="0" fontId="2" fillId="0" borderId="13" xfId="307" applyFont="1" applyBorder="1" applyAlignment="1" applyProtection="1">
      <alignment wrapText="1"/>
    </xf>
    <xf numFmtId="0" fontId="5" fillId="0" borderId="14" xfId="0" applyFont="1" applyBorder="1" applyAlignment="1">
      <alignment horizontal="center" wrapText="1"/>
    </xf>
    <xf numFmtId="0" fontId="5" fillId="0" borderId="17" xfId="0" applyFont="1" applyBorder="1" applyAlignment="1">
      <alignment horizontal="center" wrapText="1"/>
    </xf>
    <xf numFmtId="0" fontId="5" fillId="0" borderId="13" xfId="0" applyFont="1" applyBorder="1" applyAlignment="1">
      <alignment horizontal="center" wrapText="1"/>
    </xf>
    <xf numFmtId="0" fontId="5" fillId="0" borderId="13" xfId="0" applyFont="1" applyFill="1" applyBorder="1" applyAlignment="1">
      <alignment horizontal="center" vertical="top" wrapText="1"/>
    </xf>
    <xf numFmtId="3" fontId="5" fillId="0" borderId="13" xfId="0" applyNumberFormat="1" applyFont="1" applyBorder="1" applyAlignment="1">
      <alignment horizontal="center" vertical="top" wrapText="1"/>
    </xf>
    <xf numFmtId="0" fontId="2" fillId="0" borderId="16" xfId="0" applyFont="1" applyFill="1" applyBorder="1" applyAlignment="1">
      <alignment horizontal="center"/>
    </xf>
    <xf numFmtId="0" fontId="2" fillId="0" borderId="0" xfId="0" applyFont="1" applyFill="1" applyBorder="1" applyAlignment="1"/>
    <xf numFmtId="0" fontId="2" fillId="0" borderId="16" xfId="0" applyFont="1" applyFill="1" applyBorder="1" applyAlignment="1"/>
    <xf numFmtId="0" fontId="2" fillId="0" borderId="0" xfId="0" applyFont="1" applyFill="1" applyBorder="1" applyAlignment="1">
      <alignment horizontal="center"/>
    </xf>
    <xf numFmtId="4" fontId="2" fillId="0" borderId="16" xfId="0" applyNumberFormat="1" applyFont="1" applyFill="1" applyBorder="1" applyAlignment="1">
      <alignment horizontal="center"/>
    </xf>
    <xf numFmtId="4" fontId="2" fillId="0" borderId="30" xfId="0" applyNumberFormat="1" applyFont="1" applyFill="1" applyBorder="1" applyAlignment="1">
      <alignment horizontal="center"/>
    </xf>
    <xf numFmtId="2" fontId="7" fillId="0" borderId="13" xfId="0" applyNumberFormat="1" applyFont="1" applyBorder="1" applyAlignment="1">
      <alignment horizontal="center"/>
    </xf>
    <xf numFmtId="0" fontId="9" fillId="0" borderId="0" xfId="0" applyFont="1"/>
    <xf numFmtId="0" fontId="5" fillId="0" borderId="0" xfId="0" applyFont="1"/>
    <xf numFmtId="0" fontId="5" fillId="0" borderId="0" xfId="0" applyFont="1" applyAlignment="1">
      <alignment horizontal="center" vertical="center"/>
    </xf>
    <xf numFmtId="3" fontId="69" fillId="0" borderId="13" xfId="287" applyNumberFormat="1" applyFont="1" applyFill="1" applyBorder="1" applyAlignment="1">
      <alignment horizontal="center" vertical="center"/>
    </xf>
    <xf numFmtId="0" fontId="3" fillId="0" borderId="13" xfId="0" applyFont="1" applyFill="1" applyBorder="1" applyAlignment="1">
      <alignment horizontal="left" wrapText="1"/>
    </xf>
    <xf numFmtId="0" fontId="3" fillId="0" borderId="14" xfId="0" applyFont="1" applyBorder="1" applyAlignment="1">
      <alignment horizontal="center" vertical="top" wrapText="1"/>
    </xf>
    <xf numFmtId="0" fontId="2" fillId="0" borderId="13" xfId="0" applyFont="1" applyBorder="1" applyAlignment="1">
      <alignment horizontal="left" vertical="top" wrapText="1"/>
    </xf>
    <xf numFmtId="0" fontId="8" fillId="0" borderId="14" xfId="0" applyFont="1" applyBorder="1" applyAlignment="1">
      <alignment horizontal="center" vertical="top" wrapText="1"/>
    </xf>
    <xf numFmtId="0" fontId="2" fillId="0" borderId="0" xfId="0" applyFont="1" applyBorder="1" applyAlignment="1">
      <alignment horizontal="center" vertical="top" wrapText="1"/>
    </xf>
    <xf numFmtId="0" fontId="2" fillId="0" borderId="15" xfId="0" applyFont="1" applyBorder="1" applyAlignment="1">
      <alignment horizontal="left" vertical="top" wrapText="1"/>
    </xf>
    <xf numFmtId="0" fontId="3" fillId="0" borderId="0" xfId="294" applyFont="1" applyBorder="1" applyAlignment="1">
      <alignment horizontal="center"/>
    </xf>
    <xf numFmtId="0" fontId="3" fillId="0" borderId="14" xfId="294" applyFont="1" applyBorder="1" applyAlignment="1">
      <alignment horizontal="left"/>
    </xf>
    <xf numFmtId="0" fontId="2" fillId="0" borderId="14" xfId="294" applyFont="1" applyBorder="1" applyAlignment="1">
      <alignment horizontal="left"/>
    </xf>
    <xf numFmtId="1" fontId="2" fillId="0" borderId="13" xfId="0" applyNumberFormat="1" applyFont="1" applyFill="1" applyBorder="1" applyAlignment="1">
      <alignment horizontal="center"/>
    </xf>
    <xf numFmtId="0" fontId="70" fillId="0" borderId="13" xfId="0" applyNumberFormat="1" applyFont="1" applyBorder="1" applyAlignment="1">
      <alignment horizontal="center" vertical="top" wrapText="1"/>
    </xf>
    <xf numFmtId="0" fontId="70" fillId="0" borderId="13" xfId="0" applyNumberFormat="1" applyFont="1" applyBorder="1" applyAlignment="1">
      <alignment horizontal="center" vertical="center" wrapText="1"/>
    </xf>
    <xf numFmtId="1" fontId="8" fillId="0" borderId="0" xfId="287" applyNumberFormat="1" applyFont="1" applyBorder="1" applyAlignment="1">
      <alignment horizontal="center"/>
    </xf>
    <xf numFmtId="178" fontId="2" fillId="0" borderId="0" xfId="115" applyNumberFormat="1" applyFont="1" applyFill="1" applyBorder="1" applyAlignment="1" applyProtection="1">
      <alignment vertical="center" wrapText="1"/>
      <protection locked="0"/>
    </xf>
    <xf numFmtId="1" fontId="2" fillId="0" borderId="14" xfId="292" applyNumberFormat="1" applyFont="1" applyBorder="1" applyAlignment="1">
      <alignment horizontal="center" vertical="center" wrapText="1"/>
    </xf>
    <xf numFmtId="168" fontId="8" fillId="0" borderId="13" xfId="0" applyNumberFormat="1" applyFont="1" applyFill="1" applyBorder="1" applyAlignment="1">
      <alignment horizontal="center"/>
    </xf>
    <xf numFmtId="3" fontId="5" fillId="0" borderId="0" xfId="0" applyNumberFormat="1" applyFont="1"/>
    <xf numFmtId="3" fontId="5" fillId="0" borderId="13" xfId="0" applyNumberFormat="1" applyFont="1" applyBorder="1" applyAlignment="1">
      <alignment horizontal="center"/>
    </xf>
    <xf numFmtId="0" fontId="3" fillId="0" borderId="35" xfId="0" applyFont="1" applyFill="1" applyBorder="1" applyAlignment="1">
      <alignment horizontal="center" vertical="center"/>
    </xf>
    <xf numFmtId="0" fontId="2" fillId="0" borderId="32" xfId="0" applyFont="1" applyFill="1" applyBorder="1" applyAlignment="1">
      <alignment horizontal="center" vertical="center"/>
    </xf>
    <xf numFmtId="0" fontId="3" fillId="0" borderId="16"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5" xfId="0" applyFill="1" applyBorder="1" applyAlignment="1">
      <alignment horizontal="center" vertical="center"/>
    </xf>
    <xf numFmtId="0" fontId="7" fillId="0" borderId="13" xfId="0" applyFont="1" applyFill="1" applyBorder="1" applyAlignment="1">
      <alignment horizontal="center" vertical="top" wrapText="1"/>
    </xf>
    <xf numFmtId="0" fontId="13" fillId="0" borderId="13" xfId="0" applyFont="1" applyFill="1" applyBorder="1" applyAlignment="1">
      <alignment horizontal="center" vertical="top" wrapText="1"/>
    </xf>
    <xf numFmtId="0" fontId="0" fillId="0" borderId="32" xfId="0" applyFill="1" applyBorder="1" applyAlignment="1">
      <alignment horizontal="center" vertical="center"/>
    </xf>
    <xf numFmtId="4" fontId="3" fillId="0" borderId="16" xfId="0" applyNumberFormat="1" applyFont="1" applyFill="1" applyBorder="1" applyAlignment="1">
      <alignment horizontal="center" vertical="center"/>
    </xf>
    <xf numFmtId="4"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3" fillId="0" borderId="27" xfId="0" applyFont="1" applyFill="1" applyBorder="1" applyAlignment="1">
      <alignment vertical="center"/>
    </xf>
    <xf numFmtId="0" fontId="3" fillId="0" borderId="35" xfId="0" applyFont="1" applyFill="1" applyBorder="1" applyAlignment="1">
      <alignment vertical="center"/>
    </xf>
    <xf numFmtId="0" fontId="3" fillId="0" borderId="30" xfId="0" applyFont="1" applyFill="1" applyBorder="1" applyAlignment="1">
      <alignment vertical="center"/>
    </xf>
    <xf numFmtId="0" fontId="3" fillId="0" borderId="28" xfId="0" applyFont="1" applyFill="1" applyBorder="1" applyAlignment="1">
      <alignment vertical="center"/>
    </xf>
    <xf numFmtId="0" fontId="3" fillId="0" borderId="32" xfId="0" applyFont="1" applyFill="1" applyBorder="1" applyAlignment="1">
      <alignment vertical="center"/>
    </xf>
    <xf numFmtId="0" fontId="3" fillId="0" borderId="34" xfId="0" applyFont="1" applyFill="1" applyBorder="1" applyAlignment="1">
      <alignment vertical="center"/>
    </xf>
    <xf numFmtId="0" fontId="7" fillId="0" borderId="20" xfId="287" applyFont="1" applyFill="1" applyBorder="1" applyAlignment="1"/>
    <xf numFmtId="0" fontId="7" fillId="0" borderId="33" xfId="287" applyFont="1" applyFill="1" applyBorder="1" applyAlignment="1"/>
    <xf numFmtId="0" fontId="7" fillId="0" borderId="29" xfId="287" applyFont="1" applyFill="1" applyBorder="1" applyAlignment="1"/>
    <xf numFmtId="0" fontId="8" fillId="0" borderId="20" xfId="0" applyFont="1" applyFill="1" applyBorder="1" applyAlignment="1">
      <alignment horizontal="left" vertical="center"/>
    </xf>
    <xf numFmtId="0" fontId="8" fillId="0" borderId="33" xfId="0" applyFont="1" applyFill="1" applyBorder="1" applyAlignment="1">
      <alignment horizontal="left" vertical="center"/>
    </xf>
    <xf numFmtId="0" fontId="8" fillId="0" borderId="29" xfId="0" applyFont="1" applyFill="1" applyBorder="1" applyAlignment="1">
      <alignment horizontal="left" vertical="center"/>
    </xf>
    <xf numFmtId="0" fontId="3" fillId="0" borderId="16" xfId="287" applyFont="1" applyFill="1" applyBorder="1" applyAlignment="1">
      <alignment horizontal="center" vertical="center"/>
    </xf>
    <xf numFmtId="0" fontId="8" fillId="0" borderId="15" xfId="287" applyFill="1" applyBorder="1" applyAlignment="1">
      <alignment horizontal="center" vertical="center"/>
    </xf>
    <xf numFmtId="0" fontId="3" fillId="0" borderId="35" xfId="287" applyFont="1" applyFill="1" applyBorder="1" applyAlignment="1">
      <alignment horizontal="center" vertical="center"/>
    </xf>
    <xf numFmtId="0" fontId="8" fillId="0" borderId="32" xfId="287" applyFill="1" applyBorder="1" applyAlignment="1">
      <alignment horizontal="center" vertical="center"/>
    </xf>
    <xf numFmtId="0" fontId="3" fillId="0" borderId="15" xfId="287" applyFont="1" applyFill="1" applyBorder="1" applyAlignment="1">
      <alignment horizontal="center" vertical="center"/>
    </xf>
    <xf numFmtId="0" fontId="3" fillId="0" borderId="27" xfId="287" applyFont="1" applyFill="1" applyBorder="1" applyAlignment="1">
      <alignment vertical="center"/>
    </xf>
    <xf numFmtId="0" fontId="3" fillId="0" borderId="35" xfId="287" applyFont="1" applyFill="1" applyBorder="1" applyAlignment="1">
      <alignment vertical="center"/>
    </xf>
    <xf numFmtId="0" fontId="3" fillId="0" borderId="30" xfId="287" applyFont="1" applyFill="1" applyBorder="1" applyAlignment="1">
      <alignment vertical="center"/>
    </xf>
    <xf numFmtId="0" fontId="3" fillId="0" borderId="28" xfId="287" applyFont="1" applyFill="1" applyBorder="1" applyAlignment="1">
      <alignment vertical="center"/>
    </xf>
    <xf numFmtId="0" fontId="3" fillId="0" borderId="32" xfId="287" applyFont="1" applyFill="1" applyBorder="1" applyAlignment="1">
      <alignment vertical="center"/>
    </xf>
    <xf numFmtId="0" fontId="3" fillId="0" borderId="34" xfId="287" applyFont="1" applyFill="1" applyBorder="1" applyAlignment="1">
      <alignment vertical="center"/>
    </xf>
    <xf numFmtId="4" fontId="3" fillId="0" borderId="16" xfId="287" applyNumberFormat="1" applyFont="1" applyFill="1" applyBorder="1" applyAlignment="1">
      <alignment horizontal="center" vertical="center"/>
    </xf>
    <xf numFmtId="4" fontId="3" fillId="0" borderId="15" xfId="287" applyNumberFormat="1" applyFont="1" applyFill="1" applyBorder="1" applyAlignment="1">
      <alignment horizontal="center" vertical="center"/>
    </xf>
    <xf numFmtId="0" fontId="8" fillId="0" borderId="13" xfId="287" applyFill="1" applyBorder="1" applyAlignment="1">
      <alignment horizontal="center" vertical="center"/>
    </xf>
    <xf numFmtId="0" fontId="5" fillId="0" borderId="13" xfId="287" applyFont="1" applyFill="1" applyBorder="1" applyAlignment="1">
      <alignment vertical="center"/>
    </xf>
    <xf numFmtId="0" fontId="8" fillId="0" borderId="15" xfId="0" applyFont="1" applyFill="1" applyBorder="1" applyAlignment="1">
      <alignment horizontal="center" vertical="center"/>
    </xf>
    <xf numFmtId="0" fontId="3" fillId="0" borderId="13" xfId="0" applyFont="1" applyFill="1" applyBorder="1" applyAlignment="1">
      <alignment horizontal="center" vertical="top" wrapText="1"/>
    </xf>
    <xf numFmtId="0" fontId="8" fillId="0" borderId="32" xfId="0" applyFont="1" applyFill="1" applyBorder="1" applyAlignment="1">
      <alignment horizontal="center" vertical="center"/>
    </xf>
    <xf numFmtId="0" fontId="3" fillId="0" borderId="13" xfId="0" applyFont="1" applyFill="1" applyBorder="1" applyAlignment="1">
      <alignment horizontal="center" vertical="center" wrapText="1"/>
    </xf>
    <xf numFmtId="3" fontId="3" fillId="0" borderId="16" xfId="0" applyNumberFormat="1" applyFont="1" applyFill="1" applyBorder="1" applyAlignment="1">
      <alignment horizontal="center" vertical="center"/>
    </xf>
    <xf numFmtId="3" fontId="3" fillId="0" borderId="15" xfId="0" applyNumberFormat="1" applyFont="1" applyFill="1" applyBorder="1" applyAlignment="1">
      <alignment horizontal="center" vertical="center"/>
    </xf>
    <xf numFmtId="0" fontId="3" fillId="0" borderId="20" xfId="294" applyFont="1" applyBorder="1" applyAlignment="1">
      <alignment horizontal="left" vertical="center"/>
    </xf>
    <xf numFmtId="0" fontId="3" fillId="0" borderId="33" xfId="294" applyFont="1" applyBorder="1" applyAlignment="1">
      <alignment horizontal="left" vertical="center"/>
    </xf>
    <xf numFmtId="0" fontId="3" fillId="0" borderId="29" xfId="294" applyFont="1" applyBorder="1" applyAlignment="1">
      <alignment horizontal="left" vertical="center"/>
    </xf>
    <xf numFmtId="0" fontId="3" fillId="0" borderId="16" xfId="294" applyFont="1" applyFill="1" applyBorder="1" applyAlignment="1">
      <alignment horizontal="center" vertical="center"/>
    </xf>
    <xf numFmtId="0" fontId="3" fillId="0" borderId="15" xfId="294" applyFont="1" applyFill="1" applyBorder="1" applyAlignment="1">
      <alignment horizontal="center" vertical="center"/>
    </xf>
    <xf numFmtId="0" fontId="3" fillId="0" borderId="27" xfId="294" applyFont="1" applyFill="1" applyBorder="1" applyAlignment="1">
      <alignment vertical="center"/>
    </xf>
    <xf numFmtId="0" fontId="3" fillId="0" borderId="35" xfId="294" applyFont="1" applyFill="1" applyBorder="1" applyAlignment="1">
      <alignment vertical="center"/>
    </xf>
    <xf numFmtId="0" fontId="3" fillId="0" borderId="30" xfId="294" applyFont="1" applyFill="1" applyBorder="1" applyAlignment="1">
      <alignment vertical="center"/>
    </xf>
    <xf numFmtId="0" fontId="3" fillId="0" borderId="28" xfId="294" applyFont="1" applyFill="1" applyBorder="1" applyAlignment="1">
      <alignment vertical="center"/>
    </xf>
    <xf numFmtId="0" fontId="3" fillId="0" borderId="32" xfId="294" applyFont="1" applyFill="1" applyBorder="1" applyAlignment="1">
      <alignment vertical="center"/>
    </xf>
    <xf numFmtId="0" fontId="3" fillId="0" borderId="34" xfId="294" applyFont="1" applyFill="1" applyBorder="1" applyAlignment="1">
      <alignment vertical="center"/>
    </xf>
    <xf numFmtId="4" fontId="3" fillId="0" borderId="16" xfId="294" applyNumberFormat="1" applyFont="1" applyBorder="1" applyAlignment="1">
      <alignment horizontal="center" vertical="center"/>
    </xf>
    <xf numFmtId="4" fontId="3" fillId="0" borderId="15" xfId="294" applyNumberFormat="1" applyFont="1" applyBorder="1" applyAlignment="1">
      <alignment horizontal="center" vertical="center"/>
    </xf>
    <xf numFmtId="4" fontId="3" fillId="0" borderId="16" xfId="115" applyNumberFormat="1" applyFont="1" applyFill="1" applyBorder="1" applyAlignment="1">
      <alignment horizontal="center" vertical="center"/>
    </xf>
    <xf numFmtId="4" fontId="3" fillId="0" borderId="15" xfId="115" applyNumberFormat="1" applyFont="1" applyFill="1" applyBorder="1" applyAlignment="1">
      <alignment horizontal="center" vertical="center"/>
    </xf>
    <xf numFmtId="166" fontId="3" fillId="0" borderId="16" xfId="294" applyNumberFormat="1" applyFont="1" applyFill="1" applyBorder="1" applyAlignment="1">
      <alignment horizontal="center" vertical="center"/>
    </xf>
    <xf numFmtId="166" fontId="3" fillId="0" borderId="15" xfId="294" applyNumberFormat="1" applyFont="1" applyFill="1" applyBorder="1" applyAlignment="1">
      <alignment horizontal="center" vertical="center"/>
    </xf>
    <xf numFmtId="3" fontId="3" fillId="0" borderId="16" xfId="115" applyNumberFormat="1" applyFont="1" applyFill="1" applyBorder="1" applyAlignment="1">
      <alignment horizontal="center" vertical="center"/>
    </xf>
    <xf numFmtId="3" fontId="3" fillId="0" borderId="15" xfId="115" applyNumberFormat="1" applyFont="1" applyFill="1" applyBorder="1" applyAlignment="1">
      <alignment horizontal="center" vertical="center"/>
    </xf>
    <xf numFmtId="3" fontId="0" fillId="0" borderId="15" xfId="0" applyNumberFormat="1" applyFill="1" applyBorder="1" applyAlignment="1">
      <alignment horizontal="center" vertical="center"/>
    </xf>
    <xf numFmtId="3" fontId="3" fillId="0" borderId="16" xfId="287" applyNumberFormat="1" applyFont="1" applyFill="1" applyBorder="1" applyAlignment="1">
      <alignment horizontal="center" vertical="center"/>
    </xf>
    <xf numFmtId="3" fontId="3" fillId="0" borderId="15" xfId="287" applyNumberFormat="1" applyFont="1" applyFill="1" applyBorder="1" applyAlignment="1">
      <alignment horizontal="center" vertical="center"/>
    </xf>
    <xf numFmtId="3" fontId="8" fillId="0" borderId="15" xfId="287" applyNumberFormat="1" applyFill="1" applyBorder="1" applyAlignment="1">
      <alignment horizontal="center" vertical="center"/>
    </xf>
    <xf numFmtId="0" fontId="3" fillId="0" borderId="16" xfId="292" applyFont="1" applyFill="1" applyBorder="1" applyAlignment="1">
      <alignment horizontal="center" vertical="center"/>
    </xf>
    <xf numFmtId="0" fontId="3" fillId="0" borderId="15" xfId="292" applyFont="1" applyFill="1" applyBorder="1" applyAlignment="1">
      <alignment horizontal="center" vertical="center"/>
    </xf>
    <xf numFmtId="0" fontId="3" fillId="0" borderId="27" xfId="292" applyFont="1" applyFill="1" applyBorder="1" applyAlignment="1">
      <alignment vertical="center"/>
    </xf>
    <xf numFmtId="0" fontId="3" fillId="0" borderId="35" xfId="292" applyFont="1" applyFill="1" applyBorder="1" applyAlignment="1">
      <alignment vertical="center"/>
    </xf>
    <xf numFmtId="0" fontId="3" fillId="0" borderId="30" xfId="292" applyFont="1" applyFill="1" applyBorder="1" applyAlignment="1">
      <alignment vertical="center"/>
    </xf>
    <xf numFmtId="0" fontId="3" fillId="0" borderId="28" xfId="292" applyFont="1" applyFill="1" applyBorder="1" applyAlignment="1">
      <alignment vertical="center"/>
    </xf>
    <xf numFmtId="0" fontId="3" fillId="0" borderId="32" xfId="292" applyFont="1" applyFill="1" applyBorder="1" applyAlignment="1">
      <alignment vertical="center"/>
    </xf>
    <xf numFmtId="0" fontId="3" fillId="0" borderId="34" xfId="292" applyFont="1" applyFill="1" applyBorder="1" applyAlignment="1">
      <alignment vertical="center"/>
    </xf>
    <xf numFmtId="3" fontId="3" fillId="0" borderId="16" xfId="292" applyNumberFormat="1" applyFont="1" applyFill="1" applyBorder="1" applyAlignment="1">
      <alignment horizontal="center" vertical="center"/>
    </xf>
    <xf numFmtId="3" fontId="3" fillId="0" borderId="15" xfId="292" applyNumberFormat="1" applyFont="1" applyFill="1" applyBorder="1" applyAlignment="1">
      <alignment horizontal="center" vertical="center"/>
    </xf>
    <xf numFmtId="0" fontId="2" fillId="0" borderId="15" xfId="292" applyFill="1" applyBorder="1" applyAlignment="1">
      <alignment horizontal="center" vertical="center"/>
    </xf>
    <xf numFmtId="0" fontId="3" fillId="0" borderId="35" xfId="292" applyFont="1" applyFill="1" applyBorder="1" applyAlignment="1">
      <alignment horizontal="center" vertical="center"/>
    </xf>
    <xf numFmtId="0" fontId="2" fillId="0" borderId="32" xfId="292" applyFill="1" applyBorder="1" applyAlignment="1">
      <alignment horizontal="center" vertical="center"/>
    </xf>
    <xf numFmtId="3" fontId="2" fillId="0" borderId="15" xfId="292" applyNumberFormat="1" applyFill="1" applyBorder="1" applyAlignment="1">
      <alignment horizontal="center" vertical="center"/>
    </xf>
    <xf numFmtId="0" fontId="8" fillId="0" borderId="15" xfId="287" applyFont="1" applyFill="1" applyBorder="1" applyAlignment="1">
      <alignment horizontal="center" vertical="center"/>
    </xf>
    <xf numFmtId="0" fontId="3" fillId="0" borderId="27" xfId="287" applyFont="1" applyFill="1" applyBorder="1" applyAlignment="1">
      <alignment horizontal="center" vertical="center"/>
    </xf>
    <xf numFmtId="0" fontId="8" fillId="0" borderId="28" xfId="287" applyFont="1" applyFill="1" applyBorder="1" applyAlignment="1">
      <alignment horizontal="center" vertical="center"/>
    </xf>
    <xf numFmtId="0" fontId="8" fillId="0" borderId="32" xfId="287" applyFont="1" applyFill="1" applyBorder="1" applyAlignment="1">
      <alignment horizontal="center" vertical="center"/>
    </xf>
    <xf numFmtId="0" fontId="3"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7" fillId="0" borderId="13" xfId="0" applyFont="1" applyBorder="1" applyAlignment="1">
      <alignment horizontal="left" wrapText="1"/>
    </xf>
    <xf numFmtId="0" fontId="3" fillId="0" borderId="20" xfId="0" applyFont="1" applyFill="1" applyBorder="1" applyAlignment="1">
      <alignment vertical="center"/>
    </xf>
    <xf numFmtId="0" fontId="8" fillId="0" borderId="33" xfId="0" applyFont="1" applyFill="1" applyBorder="1" applyAlignment="1"/>
    <xf numFmtId="0" fontId="8" fillId="0" borderId="29" xfId="0" applyFont="1" applyFill="1" applyBorder="1" applyAlignment="1"/>
    <xf numFmtId="0" fontId="31"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20" xfId="0" applyFont="1" applyFill="1" applyBorder="1" applyAlignment="1">
      <alignment horizontal="left" vertical="center"/>
    </xf>
    <xf numFmtId="0" fontId="0" fillId="0" borderId="29" xfId="0" applyFill="1" applyBorder="1" applyAlignment="1">
      <alignment horizontal="left"/>
    </xf>
    <xf numFmtId="0" fontId="3" fillId="0" borderId="0" xfId="0" applyFont="1" applyFill="1" applyAlignment="1"/>
    <xf numFmtId="0" fontId="0" fillId="0" borderId="0" xfId="0" applyFill="1" applyAlignment="1"/>
    <xf numFmtId="0" fontId="3" fillId="0" borderId="19" xfId="0" applyFont="1" applyFill="1" applyBorder="1" applyAlignment="1">
      <alignment horizontal="left" vertical="center"/>
    </xf>
    <xf numFmtId="0" fontId="31" fillId="0" borderId="0" xfId="0" applyFont="1" applyFill="1" applyAlignment="1"/>
    <xf numFmtId="0" fontId="32" fillId="0" borderId="0" xfId="0" applyFont="1" applyFill="1" applyAlignment="1"/>
  </cellXfs>
  <cellStyles count="330">
    <cellStyle name="20% - Accent1" xfId="1" builtinId="30" customBuiltin="1"/>
    <cellStyle name="20% - Accent1 2" xfId="2" xr:uid="{00000000-0005-0000-0000-000001000000}"/>
    <cellStyle name="20% - Accent1 3" xfId="3" xr:uid="{00000000-0005-0000-0000-000002000000}"/>
    <cellStyle name="20% - Accent1 4" xfId="4" xr:uid="{00000000-0005-0000-0000-000003000000}"/>
    <cellStyle name="20% - Accent2" xfId="5" builtinId="34" customBuiltin="1"/>
    <cellStyle name="20% - Accent2 2" xfId="6" xr:uid="{00000000-0005-0000-0000-000005000000}"/>
    <cellStyle name="20% - Accent2 3" xfId="7" xr:uid="{00000000-0005-0000-0000-000006000000}"/>
    <cellStyle name="20% - Accent2 4" xfId="8" xr:uid="{00000000-0005-0000-0000-000007000000}"/>
    <cellStyle name="20% - Accent3" xfId="9" builtinId="38" customBuiltin="1"/>
    <cellStyle name="20% - Accent3 2" xfId="10" xr:uid="{00000000-0005-0000-0000-000009000000}"/>
    <cellStyle name="20% - Accent3 3" xfId="11" xr:uid="{00000000-0005-0000-0000-00000A000000}"/>
    <cellStyle name="20% - Accent3 4" xfId="12" xr:uid="{00000000-0005-0000-0000-00000B000000}"/>
    <cellStyle name="20% - Accent4" xfId="13" builtinId="42" customBuiltin="1"/>
    <cellStyle name="20% - Accent4 2" xfId="14" xr:uid="{00000000-0005-0000-0000-00000D000000}"/>
    <cellStyle name="20% - Accent4 3" xfId="15" xr:uid="{00000000-0005-0000-0000-00000E000000}"/>
    <cellStyle name="20% - Accent4 4" xfId="16" xr:uid="{00000000-0005-0000-0000-00000F000000}"/>
    <cellStyle name="20% - Accent5" xfId="17" builtinId="46" customBuiltin="1"/>
    <cellStyle name="20% - Accent5 2" xfId="18" xr:uid="{00000000-0005-0000-0000-000011000000}"/>
    <cellStyle name="20% - Accent5 3" xfId="19" xr:uid="{00000000-0005-0000-0000-000012000000}"/>
    <cellStyle name="20% - Accent5 4" xfId="20" xr:uid="{00000000-0005-0000-0000-000013000000}"/>
    <cellStyle name="20% - Accent6" xfId="21" builtinId="50" customBuiltin="1"/>
    <cellStyle name="20% - Accent6 2" xfId="22" xr:uid="{00000000-0005-0000-0000-000015000000}"/>
    <cellStyle name="20% - Accent6 3" xfId="23" xr:uid="{00000000-0005-0000-0000-000016000000}"/>
    <cellStyle name="20% - Accent6 4" xfId="24" xr:uid="{00000000-0005-0000-0000-000017000000}"/>
    <cellStyle name="40% - Accent1" xfId="25" builtinId="31" customBuiltin="1"/>
    <cellStyle name="40% - Accent1 2" xfId="26" xr:uid="{00000000-0005-0000-0000-000019000000}"/>
    <cellStyle name="40% - Accent1 3" xfId="27" xr:uid="{00000000-0005-0000-0000-00001A000000}"/>
    <cellStyle name="40% - Accent1 4" xfId="28" xr:uid="{00000000-0005-0000-0000-00001B000000}"/>
    <cellStyle name="40% - Accent2" xfId="29" builtinId="35" customBuiltin="1"/>
    <cellStyle name="40% - Accent2 2" xfId="30" xr:uid="{00000000-0005-0000-0000-00001D000000}"/>
    <cellStyle name="40% - Accent2 3" xfId="31" xr:uid="{00000000-0005-0000-0000-00001E000000}"/>
    <cellStyle name="40% - Accent2 4" xfId="32" xr:uid="{00000000-0005-0000-0000-00001F000000}"/>
    <cellStyle name="40% - Accent3" xfId="33" builtinId="39" customBuiltin="1"/>
    <cellStyle name="40% - Accent3 2" xfId="34" xr:uid="{00000000-0005-0000-0000-000021000000}"/>
    <cellStyle name="40% - Accent3 3" xfId="35" xr:uid="{00000000-0005-0000-0000-000022000000}"/>
    <cellStyle name="40% - Accent3 4" xfId="36" xr:uid="{00000000-0005-0000-0000-000023000000}"/>
    <cellStyle name="40% - Accent4" xfId="37" builtinId="43" customBuiltin="1"/>
    <cellStyle name="40% - Accent4 2" xfId="38" xr:uid="{00000000-0005-0000-0000-000025000000}"/>
    <cellStyle name="40% - Accent4 3" xfId="39" xr:uid="{00000000-0005-0000-0000-000026000000}"/>
    <cellStyle name="40% - Accent4 4" xfId="40" xr:uid="{00000000-0005-0000-0000-000027000000}"/>
    <cellStyle name="40% - Accent5" xfId="41" builtinId="47" customBuiltin="1"/>
    <cellStyle name="40% - Accent5 2" xfId="42" xr:uid="{00000000-0005-0000-0000-000029000000}"/>
    <cellStyle name="40% - Accent5 3" xfId="43" xr:uid="{00000000-0005-0000-0000-00002A000000}"/>
    <cellStyle name="40% - Accent5 4" xfId="44" xr:uid="{00000000-0005-0000-0000-00002B000000}"/>
    <cellStyle name="40% - Accent6" xfId="45" builtinId="51" customBuiltin="1"/>
    <cellStyle name="40% - Accent6 2" xfId="46" xr:uid="{00000000-0005-0000-0000-00002D000000}"/>
    <cellStyle name="40% - Accent6 3" xfId="47" xr:uid="{00000000-0005-0000-0000-00002E000000}"/>
    <cellStyle name="40% - Accent6 4" xfId="48" xr:uid="{00000000-0005-0000-0000-00002F000000}"/>
    <cellStyle name="60% - Accent1" xfId="49" builtinId="32" customBuiltin="1"/>
    <cellStyle name="60% - Accent1 2" xfId="50" xr:uid="{00000000-0005-0000-0000-000031000000}"/>
    <cellStyle name="60% - Accent2" xfId="51" builtinId="36" customBuiltin="1"/>
    <cellStyle name="60% - Accent2 2" xfId="52" xr:uid="{00000000-0005-0000-0000-000033000000}"/>
    <cellStyle name="60% - Accent3" xfId="53" builtinId="40" customBuiltin="1"/>
    <cellStyle name="60% - Accent3 2" xfId="54" xr:uid="{00000000-0005-0000-0000-000035000000}"/>
    <cellStyle name="60% - Accent4" xfId="55" builtinId="44" customBuiltin="1"/>
    <cellStyle name="60% - Accent4 2" xfId="56" xr:uid="{00000000-0005-0000-0000-000037000000}"/>
    <cellStyle name="60% - Accent5" xfId="57" builtinId="48" customBuiltin="1"/>
    <cellStyle name="60% - Accent5 2" xfId="58" xr:uid="{00000000-0005-0000-0000-000039000000}"/>
    <cellStyle name="60% - Accent6" xfId="59" builtinId="52" customBuiltin="1"/>
    <cellStyle name="60% - Accent6 2" xfId="60" xr:uid="{00000000-0005-0000-0000-00003B000000}"/>
    <cellStyle name="Accent1" xfId="61" builtinId="29" customBuiltin="1"/>
    <cellStyle name="Accent1 2" xfId="62" xr:uid="{00000000-0005-0000-0000-00003D000000}"/>
    <cellStyle name="Accent2" xfId="63" builtinId="33" customBuiltin="1"/>
    <cellStyle name="Accent2 2" xfId="64" xr:uid="{00000000-0005-0000-0000-00003F000000}"/>
    <cellStyle name="Accent3" xfId="65" builtinId="37" customBuiltin="1"/>
    <cellStyle name="Accent3 2" xfId="66" xr:uid="{00000000-0005-0000-0000-000041000000}"/>
    <cellStyle name="Accent4" xfId="67" builtinId="41" customBuiltin="1"/>
    <cellStyle name="Accent4 2" xfId="68" xr:uid="{00000000-0005-0000-0000-000043000000}"/>
    <cellStyle name="Accent5" xfId="69" builtinId="45" customBuiltin="1"/>
    <cellStyle name="Accent5 2" xfId="70" xr:uid="{00000000-0005-0000-0000-000045000000}"/>
    <cellStyle name="Accent6" xfId="71" builtinId="49" customBuiltin="1"/>
    <cellStyle name="Accent6 2" xfId="72" xr:uid="{00000000-0005-0000-0000-000047000000}"/>
    <cellStyle name="Bad" xfId="73" builtinId="27" customBuiltin="1"/>
    <cellStyle name="Bad 2" xfId="74" xr:uid="{00000000-0005-0000-0000-000049000000}"/>
    <cellStyle name="Calculation" xfId="75" builtinId="22" customBuiltin="1"/>
    <cellStyle name="Calculation 2" xfId="76" xr:uid="{00000000-0005-0000-0000-00004B000000}"/>
    <cellStyle name="Check Cell" xfId="77" builtinId="23" customBuiltin="1"/>
    <cellStyle name="Check Cell 2" xfId="78" xr:uid="{00000000-0005-0000-0000-00004D000000}"/>
    <cellStyle name="Comma 10" xfId="79" xr:uid="{00000000-0005-0000-0000-00004E000000}"/>
    <cellStyle name="Comma 10 2" xfId="80" xr:uid="{00000000-0005-0000-0000-00004F000000}"/>
    <cellStyle name="Comma 10 2 2" xfId="81" xr:uid="{00000000-0005-0000-0000-000050000000}"/>
    <cellStyle name="Comma 10 3" xfId="82" xr:uid="{00000000-0005-0000-0000-000051000000}"/>
    <cellStyle name="Comma 11" xfId="83" xr:uid="{00000000-0005-0000-0000-000052000000}"/>
    <cellStyle name="Comma 11 2" xfId="84" xr:uid="{00000000-0005-0000-0000-000053000000}"/>
    <cellStyle name="Comma 11 2 2" xfId="85" xr:uid="{00000000-0005-0000-0000-000054000000}"/>
    <cellStyle name="Comma 11 3" xfId="86" xr:uid="{00000000-0005-0000-0000-000055000000}"/>
    <cellStyle name="Comma 12" xfId="87" xr:uid="{00000000-0005-0000-0000-000056000000}"/>
    <cellStyle name="Comma 12 2" xfId="88" xr:uid="{00000000-0005-0000-0000-000057000000}"/>
    <cellStyle name="Comma 12 2 2" xfId="89" xr:uid="{00000000-0005-0000-0000-000058000000}"/>
    <cellStyle name="Comma 12 3" xfId="90" xr:uid="{00000000-0005-0000-0000-000059000000}"/>
    <cellStyle name="Comma 13" xfId="91" xr:uid="{00000000-0005-0000-0000-00005A000000}"/>
    <cellStyle name="Comma 13 2" xfId="92" xr:uid="{00000000-0005-0000-0000-00005B000000}"/>
    <cellStyle name="Comma 13 2 2" xfId="93" xr:uid="{00000000-0005-0000-0000-00005C000000}"/>
    <cellStyle name="Comma 13 3" xfId="94" xr:uid="{00000000-0005-0000-0000-00005D000000}"/>
    <cellStyle name="Comma 14" xfId="95" xr:uid="{00000000-0005-0000-0000-00005E000000}"/>
    <cellStyle name="Comma 14 2" xfId="96" xr:uid="{00000000-0005-0000-0000-00005F000000}"/>
    <cellStyle name="Comma 14 2 2" xfId="97" xr:uid="{00000000-0005-0000-0000-000060000000}"/>
    <cellStyle name="Comma 14 3" xfId="98" xr:uid="{00000000-0005-0000-0000-000061000000}"/>
    <cellStyle name="Comma 15" xfId="99" xr:uid="{00000000-0005-0000-0000-000062000000}"/>
    <cellStyle name="Comma 15 2" xfId="100" xr:uid="{00000000-0005-0000-0000-000063000000}"/>
    <cellStyle name="Comma 15 2 2" xfId="101" xr:uid="{00000000-0005-0000-0000-000064000000}"/>
    <cellStyle name="Comma 15 3" xfId="102" xr:uid="{00000000-0005-0000-0000-000065000000}"/>
    <cellStyle name="Comma 16" xfId="103" xr:uid="{00000000-0005-0000-0000-000066000000}"/>
    <cellStyle name="Comma 16 2" xfId="104" xr:uid="{00000000-0005-0000-0000-000067000000}"/>
    <cellStyle name="Comma 16 2 2" xfId="105" xr:uid="{00000000-0005-0000-0000-000068000000}"/>
    <cellStyle name="Comma 16 3" xfId="106" xr:uid="{00000000-0005-0000-0000-000069000000}"/>
    <cellStyle name="Comma 17" xfId="107" xr:uid="{00000000-0005-0000-0000-00006A000000}"/>
    <cellStyle name="Comma 17 2" xfId="108" xr:uid="{00000000-0005-0000-0000-00006B000000}"/>
    <cellStyle name="Comma 17 2 2" xfId="109" xr:uid="{00000000-0005-0000-0000-00006C000000}"/>
    <cellStyle name="Comma 17 3" xfId="110" xr:uid="{00000000-0005-0000-0000-00006D000000}"/>
    <cellStyle name="Comma 18" xfId="111" xr:uid="{00000000-0005-0000-0000-00006E000000}"/>
    <cellStyle name="Comma 18 2" xfId="112" xr:uid="{00000000-0005-0000-0000-00006F000000}"/>
    <cellStyle name="Comma 18 2 2" xfId="113" xr:uid="{00000000-0005-0000-0000-000070000000}"/>
    <cellStyle name="Comma 18 3" xfId="114" xr:uid="{00000000-0005-0000-0000-000071000000}"/>
    <cellStyle name="Comma 2" xfId="115" xr:uid="{00000000-0005-0000-0000-000072000000}"/>
    <cellStyle name="Comma 2 2" xfId="116" xr:uid="{00000000-0005-0000-0000-000073000000}"/>
    <cellStyle name="Comma 2 2 2" xfId="117" xr:uid="{00000000-0005-0000-0000-000074000000}"/>
    <cellStyle name="Comma 2 2 2 2" xfId="118" xr:uid="{00000000-0005-0000-0000-000075000000}"/>
    <cellStyle name="Comma 2 2 3" xfId="119" xr:uid="{00000000-0005-0000-0000-000076000000}"/>
    <cellStyle name="Comma 2 3" xfId="120" xr:uid="{00000000-0005-0000-0000-000077000000}"/>
    <cellStyle name="Comma 2 3 2" xfId="121" xr:uid="{00000000-0005-0000-0000-000078000000}"/>
    <cellStyle name="Comma 2 3 2 2" xfId="122" xr:uid="{00000000-0005-0000-0000-000079000000}"/>
    <cellStyle name="Comma 2 3 3" xfId="123" xr:uid="{00000000-0005-0000-0000-00007A000000}"/>
    <cellStyle name="Comma 2 4" xfId="124" xr:uid="{00000000-0005-0000-0000-00007B000000}"/>
    <cellStyle name="Comma 2 4 2" xfId="125" xr:uid="{00000000-0005-0000-0000-00007C000000}"/>
    <cellStyle name="Comma 2 5" xfId="126" xr:uid="{00000000-0005-0000-0000-00007D000000}"/>
    <cellStyle name="Comma 3" xfId="127" xr:uid="{00000000-0005-0000-0000-00007E000000}"/>
    <cellStyle name="Comma 3 2" xfId="128" xr:uid="{00000000-0005-0000-0000-00007F000000}"/>
    <cellStyle name="Comma 3 2 2" xfId="129" xr:uid="{00000000-0005-0000-0000-000080000000}"/>
    <cellStyle name="Comma 3 2 3" xfId="130" xr:uid="{00000000-0005-0000-0000-000081000000}"/>
    <cellStyle name="Comma 3 3" xfId="131" xr:uid="{00000000-0005-0000-0000-000082000000}"/>
    <cellStyle name="Comma 3 3 2" xfId="132" xr:uid="{00000000-0005-0000-0000-000083000000}"/>
    <cellStyle name="Comma 3 3 3" xfId="133" xr:uid="{00000000-0005-0000-0000-000084000000}"/>
    <cellStyle name="Comma 3 4" xfId="134" xr:uid="{00000000-0005-0000-0000-000085000000}"/>
    <cellStyle name="Comma 3 4 2" xfId="135" xr:uid="{00000000-0005-0000-0000-000086000000}"/>
    <cellStyle name="Comma 3 5" xfId="136" xr:uid="{00000000-0005-0000-0000-000087000000}"/>
    <cellStyle name="Comma 4" xfId="137" xr:uid="{00000000-0005-0000-0000-000088000000}"/>
    <cellStyle name="Comma 4 2" xfId="138" xr:uid="{00000000-0005-0000-0000-000089000000}"/>
    <cellStyle name="Comma 4 2 2" xfId="139" xr:uid="{00000000-0005-0000-0000-00008A000000}"/>
    <cellStyle name="Comma 4 2 3" xfId="140" xr:uid="{00000000-0005-0000-0000-00008B000000}"/>
    <cellStyle name="Comma 4 3" xfId="141" xr:uid="{00000000-0005-0000-0000-00008C000000}"/>
    <cellStyle name="Comma 4 3 2" xfId="142" xr:uid="{00000000-0005-0000-0000-00008D000000}"/>
    <cellStyle name="Comma 4 4" xfId="143" xr:uid="{00000000-0005-0000-0000-00008E000000}"/>
    <cellStyle name="Comma 4 5" xfId="144" xr:uid="{00000000-0005-0000-0000-00008F000000}"/>
    <cellStyle name="Comma 5" xfId="145" xr:uid="{00000000-0005-0000-0000-000090000000}"/>
    <cellStyle name="Comma 5 2" xfId="146" xr:uid="{00000000-0005-0000-0000-000091000000}"/>
    <cellStyle name="Comma 5 2 2" xfId="147" xr:uid="{00000000-0005-0000-0000-000092000000}"/>
    <cellStyle name="Comma 5 3" xfId="148" xr:uid="{00000000-0005-0000-0000-000093000000}"/>
    <cellStyle name="Comma 6" xfId="149" xr:uid="{00000000-0005-0000-0000-000094000000}"/>
    <cellStyle name="Comma 6 2" xfId="150" xr:uid="{00000000-0005-0000-0000-000095000000}"/>
    <cellStyle name="Comma 6 2 2" xfId="151" xr:uid="{00000000-0005-0000-0000-000096000000}"/>
    <cellStyle name="Comma 6 3" xfId="152" xr:uid="{00000000-0005-0000-0000-000097000000}"/>
    <cellStyle name="Comma 7" xfId="153" xr:uid="{00000000-0005-0000-0000-000098000000}"/>
    <cellStyle name="Comma 7 2" xfId="154" xr:uid="{00000000-0005-0000-0000-000099000000}"/>
    <cellStyle name="Comma 7 2 2" xfId="155" xr:uid="{00000000-0005-0000-0000-00009A000000}"/>
    <cellStyle name="Comma 7 3" xfId="156" xr:uid="{00000000-0005-0000-0000-00009B000000}"/>
    <cellStyle name="Comma 8" xfId="157" xr:uid="{00000000-0005-0000-0000-00009C000000}"/>
    <cellStyle name="Comma 8 2" xfId="158" xr:uid="{00000000-0005-0000-0000-00009D000000}"/>
    <cellStyle name="Comma 8 2 2" xfId="159" xr:uid="{00000000-0005-0000-0000-00009E000000}"/>
    <cellStyle name="Comma 8 3" xfId="160" xr:uid="{00000000-0005-0000-0000-00009F000000}"/>
    <cellStyle name="Comma 9" xfId="161" xr:uid="{00000000-0005-0000-0000-0000A0000000}"/>
    <cellStyle name="Comma 9 2" xfId="162" xr:uid="{00000000-0005-0000-0000-0000A1000000}"/>
    <cellStyle name="Comma 9 2 2" xfId="163" xr:uid="{00000000-0005-0000-0000-0000A2000000}"/>
    <cellStyle name="Comma 9 3" xfId="164" xr:uid="{00000000-0005-0000-0000-0000A3000000}"/>
    <cellStyle name="Comma0" xfId="165" xr:uid="{00000000-0005-0000-0000-0000A4000000}"/>
    <cellStyle name="Comma0 2" xfId="166" xr:uid="{00000000-0005-0000-0000-0000A5000000}"/>
    <cellStyle name="Comma0 2 2" xfId="167" xr:uid="{00000000-0005-0000-0000-0000A6000000}"/>
    <cellStyle name="Comma0 2 2 2" xfId="168" xr:uid="{00000000-0005-0000-0000-0000A7000000}"/>
    <cellStyle name="Comma0 2 3" xfId="169" xr:uid="{00000000-0005-0000-0000-0000A8000000}"/>
    <cellStyle name="Comma0 3" xfId="170" xr:uid="{00000000-0005-0000-0000-0000A9000000}"/>
    <cellStyle name="Comma0 3 2" xfId="171" xr:uid="{00000000-0005-0000-0000-0000AA000000}"/>
    <cellStyle name="Comma0 3 3" xfId="172" xr:uid="{00000000-0005-0000-0000-0000AB000000}"/>
    <cellStyle name="Comma0 3 4" xfId="173" xr:uid="{00000000-0005-0000-0000-0000AC000000}"/>
    <cellStyle name="Comma0 4" xfId="174" xr:uid="{00000000-0005-0000-0000-0000AD000000}"/>
    <cellStyle name="Comma0 4 2" xfId="175" xr:uid="{00000000-0005-0000-0000-0000AE000000}"/>
    <cellStyle name="Comma0 4 3" xfId="176" xr:uid="{00000000-0005-0000-0000-0000AF000000}"/>
    <cellStyle name="Comma0 5" xfId="177" xr:uid="{00000000-0005-0000-0000-0000B0000000}"/>
    <cellStyle name="Comma1" xfId="178" xr:uid="{00000000-0005-0000-0000-0000B1000000}"/>
    <cellStyle name="Comma1 2" xfId="179" xr:uid="{00000000-0005-0000-0000-0000B2000000}"/>
    <cellStyle name="Comma2" xfId="180" xr:uid="{00000000-0005-0000-0000-0000B3000000}"/>
    <cellStyle name="Comma3" xfId="181" xr:uid="{00000000-0005-0000-0000-0000B4000000}"/>
    <cellStyle name="Comma3 2" xfId="182" xr:uid="{00000000-0005-0000-0000-0000B5000000}"/>
    <cellStyle name="Currency 2" xfId="183" xr:uid="{00000000-0005-0000-0000-0000B6000000}"/>
    <cellStyle name="Currency 2 2" xfId="184" xr:uid="{00000000-0005-0000-0000-0000B7000000}"/>
    <cellStyle name="Currency 2 2 2" xfId="185" xr:uid="{00000000-0005-0000-0000-0000B8000000}"/>
    <cellStyle name="Currency 2 2 2 2" xfId="186" xr:uid="{00000000-0005-0000-0000-0000B9000000}"/>
    <cellStyle name="Currency 2 2 2 3" xfId="187" xr:uid="{00000000-0005-0000-0000-0000BA000000}"/>
    <cellStyle name="Currency 2 2 3" xfId="188" xr:uid="{00000000-0005-0000-0000-0000BB000000}"/>
    <cellStyle name="Currency 2 3" xfId="189" xr:uid="{00000000-0005-0000-0000-0000BC000000}"/>
    <cellStyle name="Currency 2 4" xfId="190" xr:uid="{00000000-0005-0000-0000-0000BD000000}"/>
    <cellStyle name="Currency 2 4 2" xfId="191" xr:uid="{00000000-0005-0000-0000-0000BE000000}"/>
    <cellStyle name="Currency 2 5" xfId="192" xr:uid="{00000000-0005-0000-0000-0000BF000000}"/>
    <cellStyle name="Currency 2 6" xfId="327" xr:uid="{00000000-0005-0000-0000-0000C0000000}"/>
    <cellStyle name="Currency 3" xfId="193" xr:uid="{00000000-0005-0000-0000-0000C1000000}"/>
    <cellStyle name="Currency 3 2" xfId="194" xr:uid="{00000000-0005-0000-0000-0000C2000000}"/>
    <cellStyle name="Currency 3 2 2" xfId="195" xr:uid="{00000000-0005-0000-0000-0000C3000000}"/>
    <cellStyle name="Currency 3 2 3" xfId="196" xr:uid="{00000000-0005-0000-0000-0000C4000000}"/>
    <cellStyle name="Currency 3 3" xfId="197" xr:uid="{00000000-0005-0000-0000-0000C5000000}"/>
    <cellStyle name="Currency 3 3 2" xfId="198" xr:uid="{00000000-0005-0000-0000-0000C6000000}"/>
    <cellStyle name="Currency 3 4" xfId="199" xr:uid="{00000000-0005-0000-0000-0000C7000000}"/>
    <cellStyle name="Currency 4" xfId="200" xr:uid="{00000000-0005-0000-0000-0000C8000000}"/>
    <cellStyle name="Currency 4 2" xfId="201" xr:uid="{00000000-0005-0000-0000-0000C9000000}"/>
    <cellStyle name="Currency 4 2 2" xfId="202" xr:uid="{00000000-0005-0000-0000-0000CA000000}"/>
    <cellStyle name="Currency 4 2 2 2" xfId="203" xr:uid="{00000000-0005-0000-0000-0000CB000000}"/>
    <cellStyle name="Currency 4 2 3" xfId="204" xr:uid="{00000000-0005-0000-0000-0000CC000000}"/>
    <cellStyle name="Currency 4 3" xfId="205" xr:uid="{00000000-0005-0000-0000-0000CD000000}"/>
    <cellStyle name="Currency 4 3 2" xfId="206" xr:uid="{00000000-0005-0000-0000-0000CE000000}"/>
    <cellStyle name="Currency 4 4" xfId="207" xr:uid="{00000000-0005-0000-0000-0000CF000000}"/>
    <cellStyle name="Currency 5" xfId="208" xr:uid="{00000000-0005-0000-0000-0000D0000000}"/>
    <cellStyle name="Currency 5 2" xfId="209" xr:uid="{00000000-0005-0000-0000-0000D1000000}"/>
    <cellStyle name="Currency 5 2 2" xfId="210" xr:uid="{00000000-0005-0000-0000-0000D2000000}"/>
    <cellStyle name="Currency 5 2 3" xfId="211" xr:uid="{00000000-0005-0000-0000-0000D3000000}"/>
    <cellStyle name="Currency 5 3" xfId="212" xr:uid="{00000000-0005-0000-0000-0000D4000000}"/>
    <cellStyle name="Currency 5 3 2" xfId="213" xr:uid="{00000000-0005-0000-0000-0000D5000000}"/>
    <cellStyle name="Currency 5 4" xfId="214" xr:uid="{00000000-0005-0000-0000-0000D6000000}"/>
    <cellStyle name="Currency 5 5" xfId="215" xr:uid="{00000000-0005-0000-0000-0000D7000000}"/>
    <cellStyle name="Currency 6" xfId="216" xr:uid="{00000000-0005-0000-0000-0000D8000000}"/>
    <cellStyle name="Currency 6 2" xfId="217" xr:uid="{00000000-0005-0000-0000-0000D9000000}"/>
    <cellStyle name="Currency 6 2 2" xfId="218" xr:uid="{00000000-0005-0000-0000-0000DA000000}"/>
    <cellStyle name="Currency 6 3" xfId="219" xr:uid="{00000000-0005-0000-0000-0000DB000000}"/>
    <cellStyle name="Currency 6 4" xfId="220" xr:uid="{00000000-0005-0000-0000-0000DC000000}"/>
    <cellStyle name="Currency 7" xfId="221" xr:uid="{00000000-0005-0000-0000-0000DD000000}"/>
    <cellStyle name="Currency 7 2" xfId="222" xr:uid="{00000000-0005-0000-0000-0000DE000000}"/>
    <cellStyle name="Currency 7 2 2" xfId="223" xr:uid="{00000000-0005-0000-0000-0000DF000000}"/>
    <cellStyle name="Currency 7 3" xfId="224" xr:uid="{00000000-0005-0000-0000-0000E0000000}"/>
    <cellStyle name="Currency 8" xfId="225" xr:uid="{00000000-0005-0000-0000-0000E1000000}"/>
    <cellStyle name="Currency0" xfId="226" xr:uid="{00000000-0005-0000-0000-0000E2000000}"/>
    <cellStyle name="Currency0 2" xfId="227" xr:uid="{00000000-0005-0000-0000-0000E3000000}"/>
    <cellStyle name="Currency0 2 2" xfId="228" xr:uid="{00000000-0005-0000-0000-0000E4000000}"/>
    <cellStyle name="Currency0 2 3" xfId="229" xr:uid="{00000000-0005-0000-0000-0000E5000000}"/>
    <cellStyle name="Currency0 3" xfId="230" xr:uid="{00000000-0005-0000-0000-0000E6000000}"/>
    <cellStyle name="Currency0 3 2" xfId="231" xr:uid="{00000000-0005-0000-0000-0000E7000000}"/>
    <cellStyle name="Currency0 4" xfId="232" xr:uid="{00000000-0005-0000-0000-0000E8000000}"/>
    <cellStyle name="Date" xfId="233" xr:uid="{00000000-0005-0000-0000-0000E9000000}"/>
    <cellStyle name="Date 2" xfId="234" xr:uid="{00000000-0005-0000-0000-0000EA000000}"/>
    <cellStyle name="Date 2 2" xfId="235" xr:uid="{00000000-0005-0000-0000-0000EB000000}"/>
    <cellStyle name="Date 3" xfId="236" xr:uid="{00000000-0005-0000-0000-0000EC000000}"/>
    <cellStyle name="Date 3 2" xfId="237" xr:uid="{00000000-0005-0000-0000-0000ED000000}"/>
    <cellStyle name="Date 4" xfId="238" xr:uid="{00000000-0005-0000-0000-0000EE000000}"/>
    <cellStyle name="Explanatory Text" xfId="239" builtinId="53" customBuiltin="1"/>
    <cellStyle name="Explanatory Text 2" xfId="240" xr:uid="{00000000-0005-0000-0000-0000F0000000}"/>
    <cellStyle name="F2" xfId="241" xr:uid="{00000000-0005-0000-0000-0000F1000000}"/>
    <cellStyle name="F2 2" xfId="242" xr:uid="{00000000-0005-0000-0000-0000F2000000}"/>
    <cellStyle name="F2 2 2" xfId="243" xr:uid="{00000000-0005-0000-0000-0000F3000000}"/>
    <cellStyle name="F2 3" xfId="244" xr:uid="{00000000-0005-0000-0000-0000F4000000}"/>
    <cellStyle name="F2_ScopeBOQ-Phala2" xfId="245" xr:uid="{00000000-0005-0000-0000-0000F5000000}"/>
    <cellStyle name="F3" xfId="246" xr:uid="{00000000-0005-0000-0000-0000F6000000}"/>
    <cellStyle name="F3 2" xfId="247" xr:uid="{00000000-0005-0000-0000-0000F7000000}"/>
    <cellStyle name="F4" xfId="248" xr:uid="{00000000-0005-0000-0000-0000F8000000}"/>
    <cellStyle name="F5" xfId="249" xr:uid="{00000000-0005-0000-0000-0000F9000000}"/>
    <cellStyle name="F6" xfId="250" xr:uid="{00000000-0005-0000-0000-0000FA000000}"/>
    <cellStyle name="F7" xfId="251" xr:uid="{00000000-0005-0000-0000-0000FB000000}"/>
    <cellStyle name="F8" xfId="252" xr:uid="{00000000-0005-0000-0000-0000FC000000}"/>
    <cellStyle name="Fixed" xfId="253" xr:uid="{00000000-0005-0000-0000-0000FD000000}"/>
    <cellStyle name="Fixed 2" xfId="254" xr:uid="{00000000-0005-0000-0000-0000FE000000}"/>
    <cellStyle name="Fixed 2 2" xfId="255" xr:uid="{00000000-0005-0000-0000-0000FF000000}"/>
    <cellStyle name="Fixed 3" xfId="256" xr:uid="{00000000-0005-0000-0000-000000010000}"/>
    <cellStyle name="Fixed 3 2" xfId="257" xr:uid="{00000000-0005-0000-0000-000001010000}"/>
    <cellStyle name="Fixed 4" xfId="258" xr:uid="{00000000-0005-0000-0000-000002010000}"/>
    <cellStyle name="Good" xfId="259" builtinId="26" customBuiltin="1"/>
    <cellStyle name="Good 2" xfId="260" xr:uid="{00000000-0005-0000-0000-000004010000}"/>
    <cellStyle name="Heading 1" xfId="261" builtinId="16" customBuiltin="1"/>
    <cellStyle name="Heading 1 2" xfId="262" xr:uid="{00000000-0005-0000-0000-000006010000}"/>
    <cellStyle name="Heading 1 2 2" xfId="263" xr:uid="{00000000-0005-0000-0000-000007010000}"/>
    <cellStyle name="Heading 2" xfId="264" builtinId="17" customBuiltin="1"/>
    <cellStyle name="Heading 2 2" xfId="265" xr:uid="{00000000-0005-0000-0000-000009010000}"/>
    <cellStyle name="Heading 2 2 2" xfId="266" xr:uid="{00000000-0005-0000-0000-00000A010000}"/>
    <cellStyle name="Heading 3" xfId="267" builtinId="18" customBuiltin="1"/>
    <cellStyle name="Heading 3 2" xfId="268" xr:uid="{00000000-0005-0000-0000-00000C010000}"/>
    <cellStyle name="Heading 4" xfId="269" builtinId="19" customBuiltin="1"/>
    <cellStyle name="Heading 4 2" xfId="270" xr:uid="{00000000-0005-0000-0000-00000E010000}"/>
    <cellStyle name="HEADING1" xfId="271" xr:uid="{00000000-0005-0000-0000-00000F010000}"/>
    <cellStyle name="HEADING1 2" xfId="272" xr:uid="{00000000-0005-0000-0000-000010010000}"/>
    <cellStyle name="HEADING2" xfId="273" xr:uid="{00000000-0005-0000-0000-000011010000}"/>
    <cellStyle name="HEADING2 2" xfId="274" xr:uid="{00000000-0005-0000-0000-000012010000}"/>
    <cellStyle name="Hyperlink 2" xfId="275" xr:uid="{00000000-0005-0000-0000-000013010000}"/>
    <cellStyle name="Hyperlink 2 2" xfId="276" xr:uid="{00000000-0005-0000-0000-000014010000}"/>
    <cellStyle name="Input" xfId="277" builtinId="20" customBuiltin="1"/>
    <cellStyle name="Input 2" xfId="278" xr:uid="{00000000-0005-0000-0000-000016010000}"/>
    <cellStyle name="Linked Cell" xfId="279" builtinId="24" customBuiltin="1"/>
    <cellStyle name="Linked Cell 2" xfId="280" xr:uid="{00000000-0005-0000-0000-000018010000}"/>
    <cellStyle name="Neutral" xfId="281" builtinId="28" customBuiltin="1"/>
    <cellStyle name="Neutral 2" xfId="282" xr:uid="{00000000-0005-0000-0000-00001A010000}"/>
    <cellStyle name="Normal" xfId="0" builtinId="0"/>
    <cellStyle name="Normal 11" xfId="283" xr:uid="{00000000-0005-0000-0000-00001C010000}"/>
    <cellStyle name="Normal 11 2" xfId="284" xr:uid="{00000000-0005-0000-0000-00001D010000}"/>
    <cellStyle name="Normal 13" xfId="285" xr:uid="{00000000-0005-0000-0000-00001E010000}"/>
    <cellStyle name="Normal 16" xfId="286" xr:uid="{00000000-0005-0000-0000-00001F010000}"/>
    <cellStyle name="Normal 2" xfId="287" xr:uid="{00000000-0005-0000-0000-000020010000}"/>
    <cellStyle name="Normal 2 2" xfId="288" xr:uid="{00000000-0005-0000-0000-000021010000}"/>
    <cellStyle name="Normal 2 2 2" xfId="289" xr:uid="{00000000-0005-0000-0000-000022010000}"/>
    <cellStyle name="Normal 2 3" xfId="290" xr:uid="{00000000-0005-0000-0000-000023010000}"/>
    <cellStyle name="Normal 2 3 2" xfId="291" xr:uid="{00000000-0005-0000-0000-000024010000}"/>
    <cellStyle name="Normal 2 3 3" xfId="292" xr:uid="{00000000-0005-0000-0000-000025010000}"/>
    <cellStyle name="Normal 2 4" xfId="293" xr:uid="{00000000-0005-0000-0000-000026010000}"/>
    <cellStyle name="Normal 3" xfId="294" xr:uid="{00000000-0005-0000-0000-000027010000}"/>
    <cellStyle name="Normal 3 2" xfId="295" xr:uid="{00000000-0005-0000-0000-000028010000}"/>
    <cellStyle name="Normal 3 2 2" xfId="296" xr:uid="{00000000-0005-0000-0000-000029010000}"/>
    <cellStyle name="Normal 3 3" xfId="297" xr:uid="{00000000-0005-0000-0000-00002A010000}"/>
    <cellStyle name="Normal 3 3 2" xfId="298" xr:uid="{00000000-0005-0000-0000-00002B010000}"/>
    <cellStyle name="Normal 3 4" xfId="299" xr:uid="{00000000-0005-0000-0000-00002C010000}"/>
    <cellStyle name="Normal 4" xfId="300" xr:uid="{00000000-0005-0000-0000-00002D010000}"/>
    <cellStyle name="Normal 4 2" xfId="301" xr:uid="{00000000-0005-0000-0000-00002E010000}"/>
    <cellStyle name="Normal 4 2 2" xfId="302" xr:uid="{00000000-0005-0000-0000-00002F010000}"/>
    <cellStyle name="Normal 4 2 2 2" xfId="303" xr:uid="{00000000-0005-0000-0000-000030010000}"/>
    <cellStyle name="Normal 4 3" xfId="304" xr:uid="{00000000-0005-0000-0000-000031010000}"/>
    <cellStyle name="Normal 4 3 2" xfId="305" xr:uid="{00000000-0005-0000-0000-000032010000}"/>
    <cellStyle name="Normal 4 4" xfId="306" xr:uid="{00000000-0005-0000-0000-000033010000}"/>
    <cellStyle name="Normal 5" xfId="307" xr:uid="{00000000-0005-0000-0000-000034010000}"/>
    <cellStyle name="Normal 8" xfId="328" xr:uid="{00000000-0005-0000-0000-000035010000}"/>
    <cellStyle name="Note" xfId="308" builtinId="10" customBuiltin="1"/>
    <cellStyle name="Note 2" xfId="309" xr:uid="{00000000-0005-0000-0000-000037010000}"/>
    <cellStyle name="Note 3" xfId="310" xr:uid="{00000000-0005-0000-0000-000038010000}"/>
    <cellStyle name="OPSKRIF" xfId="311" xr:uid="{00000000-0005-0000-0000-000039010000}"/>
    <cellStyle name="opskrif1" xfId="312" xr:uid="{00000000-0005-0000-0000-00003A010000}"/>
    <cellStyle name="or" xfId="313" xr:uid="{00000000-0005-0000-0000-00003B010000}"/>
    <cellStyle name="Output" xfId="314" builtinId="21" customBuiltin="1"/>
    <cellStyle name="Output 2" xfId="315" xr:uid="{00000000-0005-0000-0000-00003D010000}"/>
    <cellStyle name="Percent" xfId="316" builtinId="5"/>
    <cellStyle name="Percent 2" xfId="317" xr:uid="{00000000-0005-0000-0000-00003F010000}"/>
    <cellStyle name="Percent 2 2" xfId="318" xr:uid="{00000000-0005-0000-0000-000040010000}"/>
    <cellStyle name="Percent 2 3" xfId="329" xr:uid="{00000000-0005-0000-0000-000041010000}"/>
    <cellStyle name="Percent 3" xfId="319" xr:uid="{00000000-0005-0000-0000-000042010000}"/>
    <cellStyle name="Title" xfId="320" builtinId="15" customBuiltin="1"/>
    <cellStyle name="Title 2" xfId="321" xr:uid="{00000000-0005-0000-0000-000044010000}"/>
    <cellStyle name="Total" xfId="322" builtinId="25" customBuiltin="1"/>
    <cellStyle name="Total 2" xfId="323" xr:uid="{00000000-0005-0000-0000-000046010000}"/>
    <cellStyle name="Total 2 2" xfId="324" xr:uid="{00000000-0005-0000-0000-000047010000}"/>
    <cellStyle name="Warning Text" xfId="325" builtinId="11" customBuiltin="1"/>
    <cellStyle name="Warning Text 2" xfId="326" xr:uid="{00000000-0005-0000-0000-000049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1485900</xdr:colOff>
      <xdr:row>2</xdr:row>
      <xdr:rowOff>114300</xdr:rowOff>
    </xdr:from>
    <xdr:to>
      <xdr:col>1</xdr:col>
      <xdr:colOff>2867025</xdr:colOff>
      <xdr:row>13</xdr:row>
      <xdr:rowOff>9525</xdr:rowOff>
    </xdr:to>
    <xdr:pic>
      <xdr:nvPicPr>
        <xdr:cNvPr id="4" name="Picture 3">
          <a:extLst>
            <a:ext uri="{FF2B5EF4-FFF2-40B4-BE49-F238E27FC236}">
              <a16:creationId xmlns:a16="http://schemas.microsoft.com/office/drawing/2014/main" id="{00000000-0008-0000-16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0275" y="476250"/>
          <a:ext cx="1381125" cy="1676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1752600</xdr:colOff>
      <xdr:row>2</xdr:row>
      <xdr:rowOff>295275</xdr:rowOff>
    </xdr:from>
    <xdr:to>
      <xdr:col>1</xdr:col>
      <xdr:colOff>3133725</xdr:colOff>
      <xdr:row>7</xdr:row>
      <xdr:rowOff>304800</xdr:rowOff>
    </xdr:to>
    <xdr:pic>
      <xdr:nvPicPr>
        <xdr:cNvPr id="3" name="Picture 2">
          <a:extLst>
            <a:ext uri="{FF2B5EF4-FFF2-40B4-BE49-F238E27FC236}">
              <a16:creationId xmlns:a16="http://schemas.microsoft.com/office/drawing/2014/main" id="{00000000-0008-0000-18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762000"/>
          <a:ext cx="1381125" cy="16764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2076450</xdr:colOff>
      <xdr:row>0</xdr:row>
      <xdr:rowOff>400050</xdr:rowOff>
    </xdr:from>
    <xdr:to>
      <xdr:col>0</xdr:col>
      <xdr:colOff>3457575</xdr:colOff>
      <xdr:row>4</xdr:row>
      <xdr:rowOff>19050</xdr:rowOff>
    </xdr:to>
    <xdr:pic>
      <xdr:nvPicPr>
        <xdr:cNvPr id="3" name="Picture 2">
          <a:extLst>
            <a:ext uri="{FF2B5EF4-FFF2-40B4-BE49-F238E27FC236}">
              <a16:creationId xmlns:a16="http://schemas.microsoft.com/office/drawing/2014/main" id="{00000000-0008-0000-19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6450" y="400050"/>
          <a:ext cx="1381125" cy="1676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J786"/>
  <sheetViews>
    <sheetView view="pageBreakPreview" topLeftCell="A52" zoomScale="80" zoomScaleNormal="100" zoomScaleSheetLayoutView="80" workbookViewId="0">
      <selection activeCell="E67" sqref="E67"/>
    </sheetView>
  </sheetViews>
  <sheetFormatPr defaultRowHeight="12.75" x14ac:dyDescent="0.2"/>
  <cols>
    <col min="1" max="1" width="8.28515625" style="87" customWidth="1"/>
    <col min="2" max="2" width="39.5703125" style="87" customWidth="1"/>
    <col min="3" max="3" width="9.42578125" style="87" customWidth="1"/>
    <col min="4" max="4" width="12" style="87" customWidth="1"/>
    <col min="5" max="5" width="10.140625" style="188" customWidth="1"/>
    <col min="6" max="6" width="12.42578125" style="87" customWidth="1"/>
    <col min="7" max="7" width="9.140625" style="87"/>
    <col min="8" max="8" width="11.7109375" style="87" customWidth="1"/>
    <col min="9" max="16384" width="9.140625" style="87"/>
  </cols>
  <sheetData>
    <row r="1" spans="1:7" x14ac:dyDescent="0.2">
      <c r="A1" s="494"/>
      <c r="B1" s="494"/>
      <c r="C1" s="494"/>
      <c r="D1" s="494"/>
      <c r="E1" s="600"/>
      <c r="F1" s="494"/>
      <c r="G1" s="494"/>
    </row>
    <row r="2" spans="1:7" x14ac:dyDescent="0.2">
      <c r="A2" s="777" t="s">
        <v>2</v>
      </c>
      <c r="B2" s="775" t="s">
        <v>3</v>
      </c>
      <c r="C2" s="777" t="s">
        <v>4</v>
      </c>
      <c r="D2" s="775" t="s">
        <v>5</v>
      </c>
      <c r="E2" s="777" t="s">
        <v>6</v>
      </c>
      <c r="F2" s="777" t="s">
        <v>7</v>
      </c>
      <c r="G2" s="494"/>
    </row>
    <row r="3" spans="1:7" x14ac:dyDescent="0.2">
      <c r="A3" s="778"/>
      <c r="B3" s="776"/>
      <c r="C3" s="778"/>
      <c r="D3" s="776"/>
      <c r="E3" s="778"/>
      <c r="F3" s="778"/>
      <c r="G3" s="494"/>
    </row>
    <row r="4" spans="1:7" x14ac:dyDescent="0.2">
      <c r="A4" s="86"/>
      <c r="B4" s="85"/>
      <c r="C4" s="84"/>
      <c r="D4" s="83"/>
      <c r="E4" s="82"/>
      <c r="F4" s="82"/>
      <c r="G4" s="494"/>
    </row>
    <row r="5" spans="1:7" x14ac:dyDescent="0.2">
      <c r="A5" s="86">
        <v>1200</v>
      </c>
      <c r="B5" s="81" t="s">
        <v>94</v>
      </c>
      <c r="C5" s="84"/>
      <c r="D5" s="83"/>
      <c r="E5" s="82"/>
      <c r="F5" s="82"/>
      <c r="G5" s="494"/>
    </row>
    <row r="6" spans="1:7" ht="14.25" customHeight="1" x14ac:dyDescent="0.2">
      <c r="A6" s="86"/>
      <c r="B6" s="81"/>
      <c r="C6" s="84"/>
      <c r="D6" s="83"/>
      <c r="E6" s="82"/>
      <c r="F6" s="82"/>
      <c r="G6" s="494"/>
    </row>
    <row r="7" spans="1:7" ht="14.25" customHeight="1" x14ac:dyDescent="0.2">
      <c r="A7" s="780" t="s">
        <v>271</v>
      </c>
      <c r="B7" s="81" t="s">
        <v>141</v>
      </c>
      <c r="C7" s="83"/>
      <c r="D7" s="83"/>
      <c r="E7" s="82"/>
      <c r="F7" s="82"/>
      <c r="G7" s="494"/>
    </row>
    <row r="8" spans="1:7" ht="10.5" customHeight="1" x14ac:dyDescent="0.2">
      <c r="A8" s="780"/>
      <c r="B8" s="81"/>
      <c r="C8" s="83"/>
      <c r="D8" s="83"/>
      <c r="E8" s="82"/>
      <c r="F8" s="82"/>
      <c r="G8" s="494"/>
    </row>
    <row r="9" spans="1:7" ht="14.25" customHeight="1" x14ac:dyDescent="0.2">
      <c r="A9" s="86" t="s">
        <v>297</v>
      </c>
      <c r="B9" s="75" t="s">
        <v>142</v>
      </c>
      <c r="C9" s="83"/>
      <c r="D9" s="83"/>
      <c r="E9" s="82"/>
      <c r="F9" s="82"/>
      <c r="G9" s="494"/>
    </row>
    <row r="10" spans="1:7" ht="14.25" customHeight="1" x14ac:dyDescent="0.2">
      <c r="A10" s="83"/>
      <c r="B10" s="75" t="s">
        <v>583</v>
      </c>
      <c r="C10" s="79" t="s">
        <v>32</v>
      </c>
      <c r="D10" s="83"/>
      <c r="E10" s="82"/>
      <c r="F10" s="82">
        <f>180*6*10</f>
        <v>10800</v>
      </c>
      <c r="G10" s="494"/>
    </row>
    <row r="11" spans="1:7" ht="14.25" customHeight="1" x14ac:dyDescent="0.2">
      <c r="A11" s="83"/>
      <c r="B11" s="75"/>
      <c r="C11" s="83"/>
      <c r="D11" s="83"/>
      <c r="E11" s="82"/>
      <c r="F11" s="82"/>
      <c r="G11" s="494"/>
    </row>
    <row r="12" spans="1:7" ht="14.25" customHeight="1" x14ac:dyDescent="0.2">
      <c r="A12" s="83"/>
      <c r="B12" s="75" t="s">
        <v>143</v>
      </c>
      <c r="C12" s="83"/>
      <c r="D12" s="83"/>
      <c r="E12" s="82"/>
      <c r="F12" s="82"/>
      <c r="G12" s="494"/>
    </row>
    <row r="13" spans="1:7" ht="14.25" customHeight="1" x14ac:dyDescent="0.2">
      <c r="A13" s="83"/>
      <c r="B13" s="75" t="s">
        <v>182</v>
      </c>
      <c r="C13" s="79" t="s">
        <v>31</v>
      </c>
      <c r="D13" s="82">
        <f>F10</f>
        <v>10800</v>
      </c>
      <c r="E13" s="389"/>
      <c r="F13" s="82"/>
      <c r="G13" s="494"/>
    </row>
    <row r="14" spans="1:7" ht="12" customHeight="1" x14ac:dyDescent="0.2">
      <c r="A14" s="86"/>
      <c r="B14" s="81"/>
      <c r="C14" s="84"/>
      <c r="D14" s="83"/>
      <c r="E14" s="82"/>
      <c r="F14" s="82"/>
      <c r="G14" s="494"/>
    </row>
    <row r="15" spans="1:7" x14ac:dyDescent="0.2">
      <c r="A15" s="86" t="s">
        <v>449</v>
      </c>
      <c r="B15" s="81" t="s">
        <v>450</v>
      </c>
      <c r="C15" s="84"/>
      <c r="D15" s="83"/>
      <c r="E15" s="82"/>
      <c r="F15" s="82"/>
      <c r="G15" s="494"/>
    </row>
    <row r="16" spans="1:7" ht="12" customHeight="1" x14ac:dyDescent="0.2">
      <c r="A16" s="86"/>
      <c r="B16" s="81"/>
      <c r="C16" s="84"/>
      <c r="D16" s="83"/>
      <c r="E16" s="82"/>
      <c r="F16" s="82"/>
      <c r="G16" s="494"/>
    </row>
    <row r="17" spans="1:7" ht="17.25" customHeight="1" x14ac:dyDescent="0.2">
      <c r="A17" s="86"/>
      <c r="B17" s="75" t="s">
        <v>451</v>
      </c>
      <c r="C17" s="309"/>
      <c r="D17" s="83"/>
      <c r="E17" s="82"/>
      <c r="F17" s="82"/>
      <c r="G17" s="494"/>
    </row>
    <row r="18" spans="1:7" ht="17.25" customHeight="1" x14ac:dyDescent="0.2">
      <c r="A18" s="86"/>
      <c r="B18" s="75" t="s">
        <v>455</v>
      </c>
      <c r="C18" s="309"/>
      <c r="D18" s="83"/>
      <c r="E18" s="82"/>
      <c r="F18" s="82"/>
      <c r="G18" s="494"/>
    </row>
    <row r="19" spans="1:7" ht="17.25" customHeight="1" x14ac:dyDescent="0.2">
      <c r="A19" s="86"/>
      <c r="B19" s="75" t="s">
        <v>456</v>
      </c>
      <c r="C19" s="77"/>
      <c r="D19" s="83"/>
      <c r="E19" s="82"/>
      <c r="F19" s="82"/>
      <c r="G19" s="494"/>
    </row>
    <row r="20" spans="1:7" ht="17.25" customHeight="1" x14ac:dyDescent="0.2">
      <c r="A20" s="86"/>
      <c r="B20" s="75" t="s">
        <v>452</v>
      </c>
      <c r="C20" s="77" t="s">
        <v>32</v>
      </c>
      <c r="D20" s="83"/>
      <c r="E20" s="82"/>
      <c r="F20" s="82">
        <f>1250000+250000</f>
        <v>1500000</v>
      </c>
      <c r="G20" s="494"/>
    </row>
    <row r="21" spans="1:7" x14ac:dyDescent="0.2">
      <c r="A21" s="86"/>
      <c r="B21" s="75"/>
      <c r="C21" s="77"/>
      <c r="D21" s="83"/>
      <c r="E21" s="82"/>
      <c r="F21" s="82"/>
      <c r="G21" s="494"/>
    </row>
    <row r="22" spans="1:7" x14ac:dyDescent="0.2">
      <c r="A22" s="86"/>
      <c r="B22" s="75" t="s">
        <v>453</v>
      </c>
      <c r="C22" s="77"/>
      <c r="D22" s="83"/>
      <c r="E22" s="82"/>
      <c r="F22" s="82"/>
      <c r="G22" s="494"/>
    </row>
    <row r="23" spans="1:7" x14ac:dyDescent="0.2">
      <c r="A23" s="86"/>
      <c r="B23" s="75" t="s">
        <v>454</v>
      </c>
      <c r="C23" s="77" t="s">
        <v>31</v>
      </c>
      <c r="D23" s="82">
        <f>F20</f>
        <v>1500000</v>
      </c>
      <c r="E23" s="388"/>
      <c r="F23" s="82"/>
      <c r="G23" s="494"/>
    </row>
    <row r="24" spans="1:7" x14ac:dyDescent="0.2">
      <c r="A24" s="86"/>
      <c r="B24" s="81"/>
      <c r="C24" s="84"/>
      <c r="D24" s="83"/>
      <c r="E24" s="82"/>
      <c r="F24" s="82"/>
      <c r="G24" s="494"/>
    </row>
    <row r="25" spans="1:7" x14ac:dyDescent="0.2">
      <c r="A25" s="780" t="s">
        <v>300</v>
      </c>
      <c r="B25" s="80" t="s">
        <v>299</v>
      </c>
      <c r="C25" s="79"/>
      <c r="D25" s="83"/>
      <c r="E25" s="82"/>
      <c r="F25" s="82"/>
      <c r="G25" s="494"/>
    </row>
    <row r="26" spans="1:7" ht="12" customHeight="1" x14ac:dyDescent="0.2">
      <c r="A26" s="780"/>
      <c r="B26" s="78"/>
      <c r="C26" s="77"/>
      <c r="D26" s="83"/>
      <c r="E26" s="82"/>
      <c r="F26" s="82"/>
      <c r="G26" s="494"/>
    </row>
    <row r="27" spans="1:7" x14ac:dyDescent="0.2">
      <c r="A27" s="86" t="s">
        <v>297</v>
      </c>
      <c r="B27" s="78" t="s">
        <v>95</v>
      </c>
      <c r="C27" s="77"/>
      <c r="D27" s="83"/>
      <c r="E27" s="82"/>
      <c r="F27" s="82"/>
      <c r="G27" s="76"/>
    </row>
    <row r="28" spans="1:7" x14ac:dyDescent="0.2">
      <c r="A28" s="86"/>
      <c r="B28" s="78" t="s">
        <v>584</v>
      </c>
      <c r="C28" s="79" t="s">
        <v>32</v>
      </c>
      <c r="D28" s="83"/>
      <c r="E28" s="82"/>
      <c r="F28" s="82">
        <f>4050*10</f>
        <v>40500</v>
      </c>
      <c r="G28" s="76"/>
    </row>
    <row r="29" spans="1:7" x14ac:dyDescent="0.2">
      <c r="A29" s="86"/>
      <c r="B29" s="75"/>
      <c r="C29" s="79"/>
      <c r="D29" s="83"/>
      <c r="E29" s="82"/>
      <c r="F29" s="82"/>
      <c r="G29" s="76"/>
    </row>
    <row r="30" spans="1:7" x14ac:dyDescent="0.2">
      <c r="A30" s="86"/>
      <c r="B30" s="75" t="s">
        <v>96</v>
      </c>
      <c r="C30" s="79"/>
      <c r="D30" s="83"/>
      <c r="E30" s="82"/>
      <c r="F30" s="82"/>
      <c r="G30" s="76"/>
    </row>
    <row r="31" spans="1:7" x14ac:dyDescent="0.2">
      <c r="A31" s="86"/>
      <c r="B31" s="78" t="s">
        <v>97</v>
      </c>
      <c r="C31" s="79" t="s">
        <v>31</v>
      </c>
      <c r="D31" s="82">
        <f>F28</f>
        <v>40500</v>
      </c>
      <c r="E31" s="389"/>
      <c r="F31" s="82"/>
      <c r="G31" s="76"/>
    </row>
    <row r="32" spans="1:7" ht="15" customHeight="1" x14ac:dyDescent="0.2">
      <c r="A32" s="86"/>
      <c r="B32" s="78"/>
      <c r="C32" s="79"/>
      <c r="D32" s="83"/>
      <c r="E32" s="82"/>
      <c r="F32" s="82"/>
      <c r="G32" s="76"/>
    </row>
    <row r="33" spans="1:10" x14ac:dyDescent="0.2">
      <c r="A33" s="71" t="s">
        <v>304</v>
      </c>
      <c r="B33" s="81" t="s">
        <v>131</v>
      </c>
      <c r="C33" s="79"/>
      <c r="D33" s="83"/>
      <c r="E33" s="82"/>
      <c r="F33" s="82"/>
      <c r="G33" s="76"/>
    </row>
    <row r="34" spans="1:10" x14ac:dyDescent="0.2">
      <c r="A34" s="83"/>
      <c r="B34" s="70" t="s">
        <v>132</v>
      </c>
      <c r="C34" s="83"/>
      <c r="D34" s="83"/>
      <c r="E34" s="82"/>
      <c r="F34" s="82"/>
      <c r="G34" s="76"/>
    </row>
    <row r="35" spans="1:10" x14ac:dyDescent="0.2">
      <c r="A35" s="71"/>
      <c r="B35" s="69" t="s">
        <v>133</v>
      </c>
      <c r="C35" s="83"/>
      <c r="D35" s="83"/>
      <c r="E35" s="82"/>
      <c r="F35" s="82"/>
      <c r="G35" s="76"/>
    </row>
    <row r="36" spans="1:10" x14ac:dyDescent="0.2">
      <c r="A36" s="71"/>
      <c r="B36" s="68"/>
      <c r="C36" s="83"/>
      <c r="D36" s="83"/>
      <c r="E36" s="82"/>
      <c r="F36" s="82"/>
      <c r="G36" s="76"/>
    </row>
    <row r="37" spans="1:10" x14ac:dyDescent="0.2">
      <c r="A37" s="78"/>
      <c r="B37" s="67" t="s">
        <v>301</v>
      </c>
      <c r="C37" s="83" t="s">
        <v>305</v>
      </c>
      <c r="D37" s="83">
        <v>8</v>
      </c>
      <c r="E37" s="82"/>
      <c r="F37" s="82"/>
      <c r="G37" s="76"/>
    </row>
    <row r="38" spans="1:10" x14ac:dyDescent="0.2">
      <c r="A38" s="71"/>
      <c r="B38" s="66"/>
      <c r="C38" s="83"/>
      <c r="D38" s="83"/>
      <c r="E38" s="82"/>
      <c r="F38" s="82"/>
      <c r="G38" s="76"/>
    </row>
    <row r="39" spans="1:10" x14ac:dyDescent="0.2">
      <c r="A39" s="71"/>
      <c r="B39" s="66" t="s">
        <v>302</v>
      </c>
      <c r="C39" s="83" t="s">
        <v>306</v>
      </c>
      <c r="D39" s="82"/>
      <c r="E39" s="82"/>
      <c r="F39" s="82">
        <v>5000</v>
      </c>
      <c r="G39" s="76"/>
    </row>
    <row r="40" spans="1:10" x14ac:dyDescent="0.2">
      <c r="A40" s="71"/>
      <c r="B40" s="65"/>
      <c r="C40" s="83"/>
      <c r="D40" s="83"/>
      <c r="E40" s="82"/>
      <c r="F40" s="82"/>
      <c r="G40" s="76"/>
    </row>
    <row r="41" spans="1:10" x14ac:dyDescent="0.2">
      <c r="A41" s="78"/>
      <c r="B41" s="64" t="s">
        <v>303</v>
      </c>
      <c r="C41" s="83" t="s">
        <v>306</v>
      </c>
      <c r="D41" s="83"/>
      <c r="E41" s="82"/>
      <c r="F41" s="82">
        <v>30000</v>
      </c>
      <c r="G41" s="76"/>
    </row>
    <row r="42" spans="1:10" x14ac:dyDescent="0.2">
      <c r="A42" s="78"/>
      <c r="B42" s="64"/>
      <c r="C42" s="83"/>
      <c r="D42" s="83"/>
      <c r="E42" s="82"/>
      <c r="F42" s="82"/>
      <c r="G42" s="76"/>
    </row>
    <row r="43" spans="1:10" x14ac:dyDescent="0.2">
      <c r="A43" s="83" t="s">
        <v>307</v>
      </c>
      <c r="B43" s="63" t="s">
        <v>134</v>
      </c>
      <c r="C43" s="83" t="s">
        <v>130</v>
      </c>
      <c r="D43" s="83"/>
      <c r="E43" s="82"/>
      <c r="F43" s="82"/>
      <c r="G43" s="76"/>
      <c r="J43" s="494" t="s">
        <v>523</v>
      </c>
    </row>
    <row r="44" spans="1:10" x14ac:dyDescent="0.2">
      <c r="A44" s="71"/>
      <c r="B44" s="68"/>
      <c r="C44" s="83"/>
      <c r="D44" s="83"/>
      <c r="E44" s="82"/>
      <c r="F44" s="82"/>
      <c r="G44" s="76"/>
    </row>
    <row r="45" spans="1:10" x14ac:dyDescent="0.2">
      <c r="A45" s="566"/>
      <c r="B45" s="599"/>
      <c r="C45" s="520"/>
      <c r="D45" s="520"/>
      <c r="E45" s="82"/>
      <c r="F45" s="82"/>
      <c r="G45" s="76"/>
    </row>
    <row r="46" spans="1:10" x14ac:dyDescent="0.2">
      <c r="A46" s="86"/>
      <c r="B46" s="75"/>
      <c r="C46" s="77"/>
      <c r="D46" s="83"/>
      <c r="E46" s="82"/>
      <c r="F46" s="82"/>
      <c r="G46" s="76"/>
    </row>
    <row r="47" spans="1:10" x14ac:dyDescent="0.2">
      <c r="A47" s="129"/>
      <c r="B47" s="78"/>
      <c r="C47" s="83"/>
      <c r="D47" s="400"/>
      <c r="E47" s="389"/>
      <c r="F47" s="82"/>
      <c r="G47" s="76"/>
    </row>
    <row r="48" spans="1:10" x14ac:dyDescent="0.2">
      <c r="A48" s="86"/>
      <c r="B48" s="78"/>
      <c r="C48" s="60"/>
      <c r="D48" s="77"/>
      <c r="E48" s="59"/>
      <c r="F48" s="59"/>
    </row>
    <row r="49" spans="1:8" x14ac:dyDescent="0.2">
      <c r="A49" s="777">
        <v>1200</v>
      </c>
      <c r="B49" s="786" t="s">
        <v>15</v>
      </c>
      <c r="C49" s="787"/>
      <c r="D49" s="787"/>
      <c r="E49" s="788"/>
      <c r="F49" s="783"/>
    </row>
    <row r="50" spans="1:8" ht="15.75" customHeight="1" x14ac:dyDescent="0.2">
      <c r="A50" s="785"/>
      <c r="B50" s="789"/>
      <c r="C50" s="790"/>
      <c r="D50" s="790"/>
      <c r="E50" s="791"/>
      <c r="F50" s="784"/>
    </row>
    <row r="52" spans="1:8" x14ac:dyDescent="0.2">
      <c r="A52" s="2"/>
      <c r="B52" s="2"/>
      <c r="C52" s="2"/>
      <c r="D52" s="2"/>
      <c r="E52" s="186"/>
      <c r="F52" s="2"/>
      <c r="G52" s="8"/>
      <c r="H52" s="8"/>
    </row>
    <row r="53" spans="1:8" x14ac:dyDescent="0.2">
      <c r="A53" s="777" t="s">
        <v>2</v>
      </c>
      <c r="B53" s="775" t="s">
        <v>3</v>
      </c>
      <c r="C53" s="777" t="s">
        <v>4</v>
      </c>
      <c r="D53" s="775" t="s">
        <v>5</v>
      </c>
      <c r="E53" s="777" t="s">
        <v>6</v>
      </c>
      <c r="F53" s="777" t="s">
        <v>7</v>
      </c>
    </row>
    <row r="54" spans="1:8" x14ac:dyDescent="0.2">
      <c r="A54" s="779"/>
      <c r="B54" s="782"/>
      <c r="C54" s="779"/>
      <c r="D54" s="782"/>
      <c r="E54" s="779"/>
      <c r="F54" s="779"/>
    </row>
    <row r="55" spans="1:8" s="53" customFormat="1" ht="15.75" customHeight="1" x14ac:dyDescent="0.2">
      <c r="A55" s="25"/>
      <c r="B55" s="792" t="s">
        <v>34</v>
      </c>
      <c r="C55" s="793"/>
      <c r="D55" s="793"/>
      <c r="E55" s="794"/>
      <c r="F55" s="138"/>
      <c r="G55" s="596"/>
    </row>
    <row r="56" spans="1:8" x14ac:dyDescent="0.2">
      <c r="A56" s="86"/>
      <c r="B56" s="81"/>
      <c r="C56" s="84"/>
      <c r="D56" s="83"/>
      <c r="E56" s="82"/>
      <c r="F56" s="82"/>
      <c r="G56" s="494"/>
    </row>
    <row r="57" spans="1:8" ht="7.5" customHeight="1" x14ac:dyDescent="0.2">
      <c r="A57" s="86"/>
      <c r="B57" s="81"/>
      <c r="C57" s="84"/>
      <c r="D57" s="83"/>
      <c r="E57" s="82"/>
      <c r="F57" s="82"/>
      <c r="G57" s="494"/>
    </row>
    <row r="58" spans="1:8" x14ac:dyDescent="0.2">
      <c r="A58" s="86" t="s">
        <v>521</v>
      </c>
      <c r="B58" s="81" t="s">
        <v>522</v>
      </c>
      <c r="C58" s="84"/>
      <c r="D58" s="83"/>
      <c r="E58" s="82"/>
      <c r="F58" s="82"/>
      <c r="G58" s="494"/>
    </row>
    <row r="59" spans="1:8" ht="9" customHeight="1" x14ac:dyDescent="0.2">
      <c r="A59" s="86"/>
      <c r="B59" s="81"/>
      <c r="C59" s="84"/>
      <c r="D59" s="83"/>
      <c r="E59" s="82"/>
      <c r="F59" s="82"/>
      <c r="G59" s="494"/>
    </row>
    <row r="60" spans="1:8" ht="24" x14ac:dyDescent="0.2">
      <c r="A60" s="86"/>
      <c r="B60" s="597" t="s">
        <v>524</v>
      </c>
      <c r="C60" s="77" t="s">
        <v>32</v>
      </c>
      <c r="D60" s="83"/>
      <c r="E60" s="82">
        <v>20000</v>
      </c>
      <c r="F60" s="82" t="s">
        <v>93</v>
      </c>
      <c r="G60" s="494"/>
    </row>
    <row r="61" spans="1:8" x14ac:dyDescent="0.2">
      <c r="A61" s="86"/>
      <c r="B61" s="75"/>
      <c r="C61" s="77"/>
      <c r="D61" s="83"/>
      <c r="E61" s="82"/>
      <c r="F61" s="82"/>
      <c r="G61" s="494"/>
    </row>
    <row r="62" spans="1:8" x14ac:dyDescent="0.2">
      <c r="A62" s="86"/>
      <c r="B62" s="75" t="s">
        <v>453</v>
      </c>
      <c r="C62" s="77"/>
      <c r="D62" s="83"/>
      <c r="E62" s="82"/>
      <c r="F62" s="82"/>
      <c r="G62" s="494"/>
    </row>
    <row r="63" spans="1:8" x14ac:dyDescent="0.2">
      <c r="A63" s="86"/>
      <c r="B63" s="75" t="s">
        <v>454</v>
      </c>
      <c r="C63" s="77" t="s">
        <v>31</v>
      </c>
      <c r="D63" s="82"/>
      <c r="E63" s="598"/>
      <c r="F63" s="82" t="s">
        <v>93</v>
      </c>
      <c r="G63" s="494"/>
    </row>
    <row r="64" spans="1:8" x14ac:dyDescent="0.2">
      <c r="A64" s="86"/>
      <c r="B64" s="75"/>
      <c r="C64" s="77"/>
      <c r="D64" s="83"/>
      <c r="E64" s="82"/>
      <c r="F64" s="82"/>
      <c r="G64" s="494"/>
    </row>
    <row r="65" spans="1:7" x14ac:dyDescent="0.2">
      <c r="A65" s="86" t="s">
        <v>588</v>
      </c>
      <c r="B65" s="81" t="s">
        <v>525</v>
      </c>
      <c r="C65" s="84"/>
      <c r="D65" s="83"/>
      <c r="E65" s="82"/>
      <c r="F65" s="82"/>
      <c r="G65" s="494"/>
    </row>
    <row r="66" spans="1:7" x14ac:dyDescent="0.2">
      <c r="A66" s="86"/>
      <c r="B66" s="81"/>
      <c r="C66" s="84"/>
      <c r="D66" s="83"/>
      <c r="E66" s="82"/>
      <c r="F66" s="82"/>
      <c r="G66" s="494"/>
    </row>
    <row r="67" spans="1:7" ht="24" x14ac:dyDescent="0.2">
      <c r="A67" s="86"/>
      <c r="B67" s="597" t="s">
        <v>526</v>
      </c>
      <c r="C67" s="77" t="s">
        <v>32</v>
      </c>
      <c r="D67" s="83"/>
      <c r="E67" s="82"/>
      <c r="F67" s="82" t="s">
        <v>93</v>
      </c>
      <c r="G67" s="494"/>
    </row>
    <row r="68" spans="1:7" x14ac:dyDescent="0.2">
      <c r="A68" s="86"/>
      <c r="B68" s="75"/>
      <c r="C68" s="77"/>
      <c r="D68" s="83"/>
      <c r="E68" s="82"/>
      <c r="F68" s="82"/>
      <c r="G68" s="494"/>
    </row>
    <row r="69" spans="1:7" ht="16.5" customHeight="1" x14ac:dyDescent="0.2">
      <c r="A69" s="86"/>
      <c r="B69" s="75" t="s">
        <v>453</v>
      </c>
      <c r="C69" s="77"/>
      <c r="D69" s="83"/>
      <c r="E69" s="82"/>
      <c r="F69" s="82"/>
      <c r="G69" s="494"/>
    </row>
    <row r="70" spans="1:7" x14ac:dyDescent="0.2">
      <c r="A70" s="86"/>
      <c r="B70" s="75" t="s">
        <v>454</v>
      </c>
      <c r="C70" s="77" t="s">
        <v>31</v>
      </c>
      <c r="D70" s="82"/>
      <c r="E70" s="598"/>
      <c r="F70" s="82" t="s">
        <v>93</v>
      </c>
      <c r="G70" s="76"/>
    </row>
    <row r="71" spans="1:7" x14ac:dyDescent="0.2">
      <c r="A71" s="86"/>
      <c r="B71" s="78"/>
      <c r="C71" s="79"/>
      <c r="D71" s="83"/>
      <c r="E71" s="82"/>
      <c r="F71" s="82"/>
      <c r="G71" s="76"/>
    </row>
    <row r="72" spans="1:7" x14ac:dyDescent="0.2">
      <c r="A72" s="566">
        <v>12.1</v>
      </c>
      <c r="B72" s="599" t="s">
        <v>295</v>
      </c>
      <c r="C72" s="520" t="s">
        <v>55</v>
      </c>
      <c r="D72" s="520">
        <v>3</v>
      </c>
      <c r="E72" s="82"/>
      <c r="F72" s="82"/>
      <c r="G72" s="76"/>
    </row>
    <row r="73" spans="1:7" x14ac:dyDescent="0.2">
      <c r="A73" s="78"/>
      <c r="B73" s="67"/>
      <c r="C73" s="83"/>
      <c r="D73" s="83"/>
      <c r="E73" s="82"/>
      <c r="F73" s="82"/>
      <c r="G73" s="76"/>
    </row>
    <row r="74" spans="1:7" x14ac:dyDescent="0.2">
      <c r="A74" s="71"/>
      <c r="B74" s="66"/>
      <c r="C74" s="83"/>
      <c r="D74" s="83"/>
      <c r="E74" s="82"/>
      <c r="F74" s="82"/>
      <c r="G74" s="76"/>
    </row>
    <row r="75" spans="1:7" x14ac:dyDescent="0.2">
      <c r="A75" s="71"/>
      <c r="B75" s="66"/>
      <c r="C75" s="83"/>
      <c r="D75" s="82"/>
      <c r="E75" s="82"/>
      <c r="F75" s="82"/>
      <c r="G75" s="76"/>
    </row>
    <row r="76" spans="1:7" x14ac:dyDescent="0.2">
      <c r="A76" s="71"/>
      <c r="B76" s="65"/>
      <c r="C76" s="83"/>
      <c r="D76" s="83"/>
      <c r="E76" s="82"/>
      <c r="F76" s="82"/>
      <c r="G76" s="76"/>
    </row>
    <row r="77" spans="1:7" x14ac:dyDescent="0.2">
      <c r="A77" s="78"/>
      <c r="B77" s="64"/>
      <c r="C77" s="83"/>
      <c r="D77" s="83"/>
      <c r="E77" s="82"/>
      <c r="F77" s="82"/>
      <c r="G77" s="76"/>
    </row>
    <row r="78" spans="1:7" x14ac:dyDescent="0.2">
      <c r="A78" s="78"/>
      <c r="B78" s="64"/>
      <c r="C78" s="83"/>
      <c r="D78" s="83"/>
      <c r="E78" s="82"/>
      <c r="F78" s="82"/>
      <c r="G78" s="76"/>
    </row>
    <row r="79" spans="1:7" x14ac:dyDescent="0.2">
      <c r="A79" s="78"/>
      <c r="B79" s="75"/>
      <c r="C79" s="79"/>
      <c r="D79" s="83"/>
      <c r="E79" s="82"/>
      <c r="F79" s="82"/>
      <c r="G79" s="76"/>
    </row>
    <row r="80" spans="1:7" x14ac:dyDescent="0.2">
      <c r="A80" s="78"/>
      <c r="B80" s="75"/>
      <c r="C80" s="79"/>
      <c r="D80" s="83"/>
      <c r="E80" s="82"/>
      <c r="F80" s="82"/>
      <c r="G80" s="76"/>
    </row>
    <row r="81" spans="1:7" x14ac:dyDescent="0.2">
      <c r="A81" s="78"/>
      <c r="B81" s="75"/>
      <c r="C81" s="79"/>
      <c r="D81" s="83"/>
      <c r="E81" s="82"/>
      <c r="F81" s="82"/>
      <c r="G81" s="76"/>
    </row>
    <row r="82" spans="1:7" x14ac:dyDescent="0.2">
      <c r="A82" s="78"/>
      <c r="B82" s="75"/>
      <c r="C82" s="79"/>
      <c r="D82" s="83"/>
      <c r="E82" s="82"/>
      <c r="F82" s="82"/>
      <c r="G82" s="76"/>
    </row>
    <row r="83" spans="1:7" x14ac:dyDescent="0.2">
      <c r="A83" s="78"/>
      <c r="B83" s="75"/>
      <c r="C83" s="79"/>
      <c r="D83" s="83"/>
      <c r="E83" s="82"/>
      <c r="F83" s="82"/>
      <c r="G83" s="76"/>
    </row>
    <row r="84" spans="1:7" x14ac:dyDescent="0.2">
      <c r="A84" s="78"/>
      <c r="B84" s="78"/>
      <c r="C84" s="79"/>
      <c r="D84" s="82"/>
      <c r="E84" s="389"/>
      <c r="F84" s="82"/>
      <c r="G84" s="76"/>
    </row>
    <row r="85" spans="1:7" x14ac:dyDescent="0.2">
      <c r="A85" s="78"/>
      <c r="B85" s="78"/>
      <c r="C85" s="79"/>
      <c r="D85" s="82"/>
      <c r="E85" s="389"/>
      <c r="F85" s="82"/>
      <c r="G85" s="76"/>
    </row>
    <row r="86" spans="1:7" x14ac:dyDescent="0.2">
      <c r="A86" s="83"/>
      <c r="B86" s="63"/>
      <c r="C86" s="83"/>
      <c r="D86" s="83"/>
      <c r="E86" s="82"/>
      <c r="F86" s="82"/>
      <c r="G86" s="76"/>
    </row>
    <row r="87" spans="1:7" x14ac:dyDescent="0.2">
      <c r="A87" s="71"/>
      <c r="B87" s="68"/>
      <c r="C87" s="83"/>
      <c r="D87" s="83"/>
      <c r="E87" s="82"/>
      <c r="F87" s="82"/>
      <c r="G87" s="76"/>
    </row>
    <row r="88" spans="1:7" x14ac:dyDescent="0.2">
      <c r="A88" s="5"/>
      <c r="B88" s="6"/>
      <c r="C88" s="7"/>
      <c r="D88" s="7"/>
      <c r="E88" s="82"/>
      <c r="F88" s="82"/>
      <c r="G88" s="76"/>
    </row>
    <row r="89" spans="1:7" x14ac:dyDescent="0.2">
      <c r="A89" s="86"/>
      <c r="B89" s="75"/>
      <c r="C89" s="77"/>
      <c r="D89" s="83"/>
      <c r="E89" s="82"/>
      <c r="F89" s="82"/>
      <c r="G89" s="76"/>
    </row>
    <row r="90" spans="1:7" x14ac:dyDescent="0.2">
      <c r="A90" s="780"/>
      <c r="B90" s="74"/>
      <c r="C90" s="83"/>
      <c r="D90" s="83"/>
      <c r="E90" s="82"/>
      <c r="F90" s="82"/>
      <c r="G90" s="76"/>
    </row>
    <row r="91" spans="1:7" x14ac:dyDescent="0.2">
      <c r="A91" s="781"/>
      <c r="B91" s="74"/>
      <c r="C91" s="83"/>
      <c r="D91" s="83"/>
      <c r="E91" s="82"/>
      <c r="F91" s="82"/>
      <c r="G91" s="76"/>
    </row>
    <row r="92" spans="1:7" x14ac:dyDescent="0.2">
      <c r="A92" s="86"/>
      <c r="B92" s="73"/>
      <c r="C92" s="83"/>
      <c r="D92" s="83"/>
      <c r="E92" s="82"/>
      <c r="F92" s="82"/>
      <c r="G92" s="76"/>
    </row>
    <row r="93" spans="1:7" x14ac:dyDescent="0.2">
      <c r="A93" s="72"/>
      <c r="B93" s="75"/>
      <c r="C93" s="79"/>
      <c r="D93" s="83"/>
      <c r="E93" s="82"/>
      <c r="F93" s="82"/>
      <c r="G93" s="76"/>
    </row>
    <row r="94" spans="1:7" x14ac:dyDescent="0.2">
      <c r="A94" s="72"/>
      <c r="B94" s="73"/>
      <c r="C94" s="83"/>
      <c r="D94" s="83"/>
      <c r="E94" s="82"/>
      <c r="F94" s="82"/>
      <c r="G94" s="76"/>
    </row>
    <row r="95" spans="1:7" x14ac:dyDescent="0.2">
      <c r="A95" s="72"/>
      <c r="B95" s="73"/>
      <c r="C95" s="83"/>
      <c r="D95" s="83"/>
      <c r="E95" s="82"/>
      <c r="F95" s="82"/>
      <c r="G95" s="76"/>
    </row>
    <row r="96" spans="1:7" x14ac:dyDescent="0.2">
      <c r="A96" s="72"/>
      <c r="B96" s="73"/>
      <c r="C96" s="79"/>
      <c r="D96" s="82"/>
      <c r="E96" s="389"/>
      <c r="F96" s="82"/>
      <c r="G96" s="76"/>
    </row>
    <row r="97" spans="1:8" x14ac:dyDescent="0.2">
      <c r="A97" s="129"/>
      <c r="B97" s="73"/>
      <c r="C97" s="79"/>
      <c r="D97" s="82"/>
      <c r="E97" s="389"/>
      <c r="F97" s="82"/>
      <c r="G97" s="76"/>
    </row>
    <row r="98" spans="1:8" x14ac:dyDescent="0.2">
      <c r="A98" s="83"/>
      <c r="B98" s="75"/>
      <c r="C98" s="83"/>
      <c r="D98" s="83"/>
      <c r="E98" s="82"/>
      <c r="F98" s="82"/>
      <c r="G98" s="76"/>
    </row>
    <row r="99" spans="1:8" x14ac:dyDescent="0.2">
      <c r="A99" s="48"/>
      <c r="B99" s="75"/>
      <c r="C99" s="83"/>
      <c r="D99" s="83"/>
      <c r="E99" s="82"/>
      <c r="F99" s="82"/>
      <c r="G99" s="76"/>
    </row>
    <row r="100" spans="1:8" x14ac:dyDescent="0.2">
      <c r="A100" s="129"/>
      <c r="B100" s="75"/>
      <c r="C100" s="79"/>
      <c r="D100" s="82"/>
      <c r="E100" s="389"/>
      <c r="F100" s="82"/>
      <c r="G100" s="76"/>
    </row>
    <row r="101" spans="1:8" x14ac:dyDescent="0.2">
      <c r="A101" s="129"/>
      <c r="B101" s="78"/>
      <c r="C101" s="83"/>
      <c r="D101" s="400"/>
      <c r="E101" s="389"/>
      <c r="F101" s="82"/>
      <c r="G101" s="76"/>
    </row>
    <row r="102" spans="1:8" x14ac:dyDescent="0.2">
      <c r="A102" s="86"/>
      <c r="B102" s="78"/>
      <c r="C102" s="60"/>
      <c r="D102" s="77"/>
      <c r="E102" s="59"/>
      <c r="F102" s="59"/>
    </row>
    <row r="103" spans="1:8" x14ac:dyDescent="0.2">
      <c r="A103" s="777">
        <v>1200</v>
      </c>
      <c r="B103" s="786" t="s">
        <v>15</v>
      </c>
      <c r="C103" s="787"/>
      <c r="D103" s="787"/>
      <c r="E103" s="788"/>
      <c r="F103" s="783"/>
    </row>
    <row r="104" spans="1:8" ht="15.75" customHeight="1" x14ac:dyDescent="0.2">
      <c r="A104" s="785"/>
      <c r="B104" s="789"/>
      <c r="C104" s="790"/>
      <c r="D104" s="790"/>
      <c r="E104" s="791"/>
      <c r="F104" s="784"/>
    </row>
    <row r="105" spans="1:8" x14ac:dyDescent="0.2">
      <c r="A105" s="3"/>
      <c r="B105" s="3"/>
      <c r="C105" s="3"/>
      <c r="D105" s="3"/>
      <c r="E105" s="187"/>
      <c r="F105" s="3"/>
      <c r="G105" s="8"/>
      <c r="H105" s="8"/>
    </row>
    <row r="106" spans="1:8" x14ac:dyDescent="0.2">
      <c r="A106" s="8"/>
      <c r="B106" s="8"/>
      <c r="C106" s="8"/>
      <c r="D106" s="8"/>
      <c r="E106" s="185"/>
      <c r="F106" s="8"/>
      <c r="G106" s="8"/>
      <c r="H106" s="8"/>
    </row>
    <row r="107" spans="1:8" x14ac:dyDescent="0.2">
      <c r="A107" s="8"/>
      <c r="B107" s="58"/>
      <c r="C107" s="8"/>
      <c r="D107" s="8"/>
      <c r="E107" s="185"/>
      <c r="F107" s="8"/>
      <c r="G107" s="8"/>
      <c r="H107" s="8"/>
    </row>
    <row r="108" spans="1:8" x14ac:dyDescent="0.2">
      <c r="A108" s="8"/>
      <c r="B108" s="58"/>
      <c r="C108" s="8"/>
      <c r="D108" s="8"/>
      <c r="E108" s="185"/>
      <c r="F108" s="8"/>
      <c r="G108" s="8"/>
      <c r="H108" s="8"/>
    </row>
    <row r="109" spans="1:8" x14ac:dyDescent="0.2">
      <c r="A109" s="8"/>
      <c r="B109" s="58"/>
      <c r="C109" s="8"/>
      <c r="D109" s="8"/>
      <c r="E109" s="185"/>
      <c r="F109" s="8"/>
      <c r="G109" s="8"/>
      <c r="H109" s="8"/>
    </row>
    <row r="110" spans="1:8" x14ac:dyDescent="0.2">
      <c r="A110" s="57"/>
      <c r="B110" s="58"/>
      <c r="C110" s="8"/>
      <c r="D110" s="8"/>
      <c r="E110" s="185"/>
      <c r="F110" s="8"/>
      <c r="G110" s="8"/>
      <c r="H110" s="8"/>
    </row>
    <row r="111" spans="1:8" x14ac:dyDescent="0.2">
      <c r="A111" s="8"/>
      <c r="B111" s="58"/>
      <c r="C111" s="8"/>
      <c r="D111" s="8"/>
      <c r="E111" s="185"/>
      <c r="F111" s="8"/>
      <c r="G111" s="8"/>
      <c r="H111" s="8"/>
    </row>
    <row r="112" spans="1:8" x14ac:dyDescent="0.2">
      <c r="A112" s="8"/>
      <c r="B112" s="56"/>
      <c r="C112" s="8"/>
      <c r="D112" s="8"/>
      <c r="E112" s="185"/>
      <c r="F112" s="8"/>
      <c r="G112" s="8"/>
      <c r="H112" s="56"/>
    </row>
    <row r="113" spans="1:8" x14ac:dyDescent="0.2">
      <c r="A113" s="8"/>
      <c r="B113" s="56"/>
      <c r="C113" s="8"/>
      <c r="D113" s="8"/>
      <c r="E113" s="185"/>
      <c r="F113" s="8"/>
      <c r="G113" s="8"/>
      <c r="H113" s="56"/>
    </row>
    <row r="114" spans="1:8" x14ac:dyDescent="0.2">
      <c r="A114" s="8"/>
      <c r="B114" s="56"/>
      <c r="C114" s="8"/>
      <c r="D114" s="8"/>
      <c r="E114" s="185"/>
      <c r="F114" s="8"/>
      <c r="G114" s="8"/>
      <c r="H114" s="56"/>
    </row>
    <row r="115" spans="1:8" x14ac:dyDescent="0.2">
      <c r="A115" s="8"/>
      <c r="B115" s="56"/>
      <c r="C115" s="8"/>
      <c r="D115" s="8"/>
      <c r="E115" s="185"/>
      <c r="F115" s="8"/>
      <c r="G115" s="8"/>
      <c r="H115" s="56"/>
    </row>
    <row r="116" spans="1:8" x14ac:dyDescent="0.2">
      <c r="A116" s="8"/>
      <c r="B116" s="56"/>
      <c r="C116" s="8"/>
      <c r="D116" s="8"/>
      <c r="E116" s="185"/>
      <c r="F116" s="8"/>
      <c r="G116" s="8"/>
      <c r="H116" s="56"/>
    </row>
    <row r="117" spans="1:8" x14ac:dyDescent="0.2">
      <c r="A117" s="8"/>
      <c r="B117" s="56"/>
      <c r="C117" s="8"/>
      <c r="D117" s="8"/>
      <c r="E117" s="185"/>
      <c r="F117" s="8"/>
      <c r="G117" s="8"/>
      <c r="H117" s="56"/>
    </row>
    <row r="118" spans="1:8" x14ac:dyDescent="0.2">
      <c r="A118" s="8"/>
      <c r="B118" s="56"/>
      <c r="C118" s="8"/>
      <c r="D118" s="8"/>
      <c r="E118" s="185"/>
      <c r="F118" s="8"/>
      <c r="G118" s="8"/>
      <c r="H118" s="55"/>
    </row>
    <row r="119" spans="1:8" x14ac:dyDescent="0.2">
      <c r="A119" s="8"/>
      <c r="B119" s="56"/>
      <c r="C119" s="8"/>
      <c r="D119" s="8"/>
      <c r="E119" s="185"/>
      <c r="F119" s="8"/>
      <c r="G119" s="8"/>
      <c r="H119" s="56"/>
    </row>
    <row r="120" spans="1:8" x14ac:dyDescent="0.2">
      <c r="A120" s="8"/>
      <c r="B120" s="56"/>
      <c r="C120" s="8"/>
      <c r="D120" s="8"/>
      <c r="E120" s="185"/>
      <c r="F120" s="8"/>
      <c r="G120" s="8"/>
      <c r="H120" s="56"/>
    </row>
    <row r="121" spans="1:8" x14ac:dyDescent="0.2">
      <c r="A121" s="8"/>
      <c r="B121" s="56"/>
      <c r="C121" s="8"/>
      <c r="D121" s="8"/>
      <c r="E121" s="185"/>
      <c r="F121" s="8"/>
      <c r="G121" s="8"/>
      <c r="H121" s="56"/>
    </row>
    <row r="122" spans="1:8" x14ac:dyDescent="0.2">
      <c r="A122" s="8"/>
      <c r="B122" s="56"/>
      <c r="C122" s="8"/>
      <c r="D122" s="8"/>
      <c r="E122" s="185"/>
      <c r="F122" s="8"/>
      <c r="G122" s="8"/>
      <c r="H122" s="56"/>
    </row>
    <row r="123" spans="1:8" x14ac:dyDescent="0.2">
      <c r="A123" s="8"/>
      <c r="B123" s="56"/>
      <c r="C123" s="8"/>
      <c r="D123" s="8"/>
      <c r="E123" s="185"/>
      <c r="F123" s="8"/>
      <c r="G123" s="8"/>
      <c r="H123" s="56"/>
    </row>
    <row r="124" spans="1:8" x14ac:dyDescent="0.2">
      <c r="A124" s="8"/>
      <c r="B124" s="56"/>
      <c r="C124" s="8"/>
      <c r="D124" s="8"/>
      <c r="E124" s="185"/>
      <c r="F124" s="8"/>
      <c r="G124" s="8"/>
      <c r="H124" s="56"/>
    </row>
    <row r="125" spans="1:8" x14ac:dyDescent="0.2">
      <c r="A125" s="8"/>
      <c r="B125" s="55"/>
      <c r="C125" s="8"/>
      <c r="D125" s="8"/>
      <c r="E125" s="185"/>
      <c r="F125" s="8"/>
      <c r="G125" s="8"/>
      <c r="H125" s="55"/>
    </row>
    <row r="126" spans="1:8" x14ac:dyDescent="0.2">
      <c r="A126" s="57"/>
      <c r="B126" s="55"/>
      <c r="C126" s="8"/>
      <c r="D126" s="8"/>
      <c r="E126" s="185"/>
      <c r="F126" s="8"/>
      <c r="G126" s="8"/>
      <c r="H126" s="55"/>
    </row>
    <row r="127" spans="1:8" x14ac:dyDescent="0.2">
      <c r="A127" s="8"/>
      <c r="B127" s="56"/>
      <c r="C127" s="8"/>
      <c r="D127" s="8"/>
      <c r="E127" s="185"/>
      <c r="F127" s="8"/>
      <c r="G127" s="8"/>
      <c r="H127" s="56"/>
    </row>
    <row r="128" spans="1:8" x14ac:dyDescent="0.2">
      <c r="A128" s="8"/>
      <c r="B128" s="56"/>
      <c r="C128" s="8"/>
      <c r="D128" s="8"/>
      <c r="E128" s="185"/>
      <c r="F128" s="8"/>
      <c r="G128" s="8"/>
      <c r="H128" s="56"/>
    </row>
    <row r="129" spans="1:8" x14ac:dyDescent="0.2">
      <c r="A129" s="8"/>
      <c r="B129" s="56"/>
      <c r="C129" s="8"/>
      <c r="D129" s="8"/>
      <c r="E129" s="185"/>
      <c r="F129" s="8"/>
      <c r="G129" s="8"/>
      <c r="H129" s="56"/>
    </row>
    <row r="130" spans="1:8" x14ac:dyDescent="0.2">
      <c r="A130" s="8"/>
      <c r="B130" s="56"/>
      <c r="C130" s="8"/>
      <c r="D130" s="8"/>
      <c r="E130" s="185"/>
      <c r="F130" s="8"/>
      <c r="G130" s="8"/>
      <c r="H130" s="56"/>
    </row>
    <row r="131" spans="1:8" x14ac:dyDescent="0.2">
      <c r="A131" s="8"/>
      <c r="B131" s="56"/>
      <c r="C131" s="8"/>
      <c r="D131" s="8"/>
      <c r="E131" s="185"/>
      <c r="F131" s="8"/>
      <c r="G131" s="8"/>
      <c r="H131" s="56"/>
    </row>
    <row r="132" spans="1:8" x14ac:dyDescent="0.2">
      <c r="A132" s="8"/>
      <c r="B132" s="56"/>
      <c r="C132" s="8"/>
      <c r="D132" s="8"/>
      <c r="E132" s="185"/>
      <c r="F132" s="8"/>
      <c r="G132" s="8"/>
      <c r="H132" s="56"/>
    </row>
    <row r="133" spans="1:8" x14ac:dyDescent="0.2">
      <c r="A133" s="8"/>
      <c r="B133" s="56"/>
      <c r="C133" s="8"/>
      <c r="D133" s="8"/>
      <c r="E133" s="185"/>
      <c r="F133" s="8"/>
      <c r="G133" s="8"/>
      <c r="H133" s="56"/>
    </row>
    <row r="134" spans="1:8" x14ac:dyDescent="0.2">
      <c r="A134" s="8"/>
      <c r="B134" s="55"/>
      <c r="C134" s="8"/>
      <c r="D134" s="8"/>
      <c r="E134" s="185"/>
      <c r="F134" s="8"/>
      <c r="G134" s="8"/>
      <c r="H134" s="56"/>
    </row>
    <row r="135" spans="1:8" x14ac:dyDescent="0.2">
      <c r="A135" s="8"/>
      <c r="B135" s="55"/>
      <c r="C135" s="8"/>
      <c r="D135" s="8"/>
      <c r="E135" s="185"/>
      <c r="F135" s="8"/>
      <c r="G135" s="8"/>
      <c r="H135" s="8"/>
    </row>
    <row r="136" spans="1:8" x14ac:dyDescent="0.2">
      <c r="A136" s="8"/>
      <c r="B136" s="56"/>
      <c r="C136" s="8"/>
      <c r="D136" s="8"/>
      <c r="E136" s="185"/>
      <c r="F136" s="8"/>
      <c r="G136" s="8"/>
      <c r="H136" s="8"/>
    </row>
    <row r="137" spans="1:8" x14ac:dyDescent="0.2">
      <c r="A137" s="8"/>
      <c r="B137" s="56"/>
      <c r="C137" s="8"/>
      <c r="D137" s="8"/>
      <c r="E137" s="185"/>
      <c r="F137" s="8"/>
      <c r="G137" s="8"/>
      <c r="H137" s="8"/>
    </row>
    <row r="138" spans="1:8" x14ac:dyDescent="0.2">
      <c r="A138" s="8"/>
      <c r="B138" s="8"/>
      <c r="C138" s="8"/>
      <c r="D138" s="8"/>
      <c r="E138" s="185"/>
      <c r="F138" s="8"/>
      <c r="G138" s="8"/>
      <c r="H138" s="8"/>
    </row>
    <row r="139" spans="1:8" x14ac:dyDescent="0.2">
      <c r="A139" s="8"/>
      <c r="B139" s="8"/>
      <c r="C139" s="8"/>
      <c r="D139" s="8"/>
      <c r="E139" s="185"/>
      <c r="F139" s="8"/>
      <c r="G139" s="8"/>
      <c r="H139" s="8"/>
    </row>
    <row r="140" spans="1:8" x14ac:dyDescent="0.2">
      <c r="A140" s="8"/>
      <c r="B140" s="8"/>
      <c r="C140" s="8"/>
      <c r="D140" s="8"/>
      <c r="E140" s="185"/>
      <c r="F140" s="8"/>
      <c r="G140" s="8"/>
      <c r="H140" s="8"/>
    </row>
    <row r="141" spans="1:8" x14ac:dyDescent="0.2">
      <c r="A141" s="8"/>
      <c r="B141" s="8"/>
      <c r="C141" s="8"/>
      <c r="D141" s="8"/>
      <c r="E141" s="185"/>
      <c r="F141" s="8"/>
      <c r="G141" s="8"/>
      <c r="H141" s="8"/>
    </row>
    <row r="142" spans="1:8" x14ac:dyDescent="0.2">
      <c r="A142" s="8"/>
      <c r="B142" s="8"/>
      <c r="C142" s="8"/>
      <c r="D142" s="8"/>
      <c r="E142" s="185"/>
      <c r="F142" s="8"/>
      <c r="G142" s="8"/>
      <c r="H142" s="8"/>
    </row>
    <row r="143" spans="1:8" x14ac:dyDescent="0.2">
      <c r="A143" s="8"/>
      <c r="B143" s="8"/>
      <c r="C143" s="8"/>
      <c r="D143" s="8"/>
      <c r="E143" s="185"/>
      <c r="F143" s="8"/>
      <c r="G143" s="8"/>
      <c r="H143" s="8"/>
    </row>
    <row r="144" spans="1:8" x14ac:dyDescent="0.2">
      <c r="A144" s="8"/>
      <c r="B144" s="8"/>
      <c r="C144" s="8"/>
      <c r="D144" s="8"/>
      <c r="E144" s="185"/>
      <c r="F144" s="8"/>
      <c r="G144" s="8"/>
      <c r="H144" s="8"/>
    </row>
    <row r="145" spans="1:8" x14ac:dyDescent="0.2">
      <c r="A145" s="8"/>
      <c r="B145" s="8"/>
      <c r="C145" s="8"/>
      <c r="D145" s="8"/>
      <c r="E145" s="185"/>
      <c r="F145" s="8"/>
      <c r="G145" s="8"/>
      <c r="H145" s="8"/>
    </row>
    <row r="146" spans="1:8" x14ac:dyDescent="0.2">
      <c r="A146" s="8"/>
      <c r="B146" s="8"/>
      <c r="C146" s="8"/>
      <c r="D146" s="8"/>
      <c r="E146" s="185"/>
      <c r="F146" s="8"/>
      <c r="G146" s="8"/>
      <c r="H146" s="8"/>
    </row>
    <row r="147" spans="1:8" x14ac:dyDescent="0.2">
      <c r="A147" s="8"/>
      <c r="B147" s="8"/>
      <c r="C147" s="8"/>
      <c r="D147" s="8"/>
      <c r="E147" s="185"/>
      <c r="F147" s="8"/>
      <c r="G147" s="8"/>
      <c r="H147" s="8"/>
    </row>
    <row r="148" spans="1:8" x14ac:dyDescent="0.2">
      <c r="A148" s="8"/>
      <c r="B148" s="8"/>
      <c r="C148" s="8"/>
      <c r="D148" s="8"/>
      <c r="E148" s="185"/>
      <c r="F148" s="8"/>
      <c r="G148" s="8"/>
      <c r="H148" s="8"/>
    </row>
    <row r="149" spans="1:8" x14ac:dyDescent="0.2">
      <c r="A149" s="8"/>
      <c r="B149" s="8"/>
      <c r="C149" s="8"/>
      <c r="D149" s="8"/>
      <c r="E149" s="185"/>
      <c r="F149" s="8"/>
      <c r="G149" s="8"/>
      <c r="H149" s="8"/>
    </row>
    <row r="150" spans="1:8" x14ac:dyDescent="0.2">
      <c r="A150" s="8"/>
      <c r="B150" s="8"/>
      <c r="C150" s="8"/>
      <c r="D150" s="8"/>
      <c r="E150" s="185"/>
      <c r="F150" s="8"/>
      <c r="G150" s="8"/>
      <c r="H150" s="8"/>
    </row>
    <row r="151" spans="1:8" x14ac:dyDescent="0.2">
      <c r="A151" s="8"/>
      <c r="B151" s="8"/>
      <c r="C151" s="8"/>
      <c r="D151" s="8"/>
      <c r="E151" s="185"/>
      <c r="F151" s="8"/>
      <c r="G151" s="8"/>
      <c r="H151" s="8"/>
    </row>
    <row r="152" spans="1:8" x14ac:dyDescent="0.2">
      <c r="A152" s="8"/>
      <c r="B152" s="8"/>
      <c r="C152" s="8"/>
      <c r="D152" s="8"/>
      <c r="E152" s="185"/>
      <c r="F152" s="8"/>
      <c r="G152" s="8"/>
      <c r="H152" s="8"/>
    </row>
    <row r="153" spans="1:8" x14ac:dyDescent="0.2">
      <c r="A153" s="8"/>
      <c r="B153" s="8"/>
      <c r="C153" s="8"/>
      <c r="D153" s="8"/>
      <c r="E153" s="185"/>
      <c r="F153" s="8"/>
      <c r="G153" s="8"/>
      <c r="H153" s="8"/>
    </row>
    <row r="154" spans="1:8" x14ac:dyDescent="0.2">
      <c r="A154" s="8"/>
      <c r="B154" s="8"/>
      <c r="C154" s="8"/>
      <c r="D154" s="8"/>
      <c r="E154" s="185"/>
      <c r="F154" s="8"/>
      <c r="G154" s="8"/>
      <c r="H154" s="8"/>
    </row>
    <row r="155" spans="1:8" x14ac:dyDescent="0.2">
      <c r="A155" s="8"/>
      <c r="B155" s="8"/>
      <c r="C155" s="8"/>
      <c r="D155" s="8"/>
      <c r="E155" s="185"/>
      <c r="F155" s="8"/>
      <c r="G155" s="8"/>
      <c r="H155" s="8"/>
    </row>
    <row r="156" spans="1:8" x14ac:dyDescent="0.2">
      <c r="A156" s="8"/>
      <c r="B156" s="8"/>
      <c r="C156" s="8"/>
      <c r="D156" s="8"/>
      <c r="E156" s="185"/>
      <c r="F156" s="8"/>
      <c r="G156" s="8"/>
      <c r="H156" s="8"/>
    </row>
    <row r="157" spans="1:8" x14ac:dyDescent="0.2">
      <c r="A157" s="8"/>
      <c r="B157" s="8"/>
      <c r="C157" s="8"/>
      <c r="D157" s="8"/>
      <c r="E157" s="185"/>
      <c r="F157" s="8"/>
      <c r="G157" s="8"/>
      <c r="H157" s="8"/>
    </row>
    <row r="158" spans="1:8" x14ac:dyDescent="0.2">
      <c r="A158" s="8"/>
      <c r="B158" s="8"/>
      <c r="C158" s="8"/>
      <c r="D158" s="8"/>
      <c r="E158" s="185"/>
      <c r="F158" s="8"/>
      <c r="G158" s="8"/>
      <c r="H158" s="8"/>
    </row>
    <row r="159" spans="1:8" x14ac:dyDescent="0.2">
      <c r="A159" s="8"/>
      <c r="B159" s="8"/>
      <c r="C159" s="8"/>
      <c r="D159" s="8"/>
      <c r="E159" s="185"/>
      <c r="F159" s="8"/>
      <c r="G159" s="8"/>
      <c r="H159" s="8"/>
    </row>
    <row r="160" spans="1:8" x14ac:dyDescent="0.2">
      <c r="A160" s="8"/>
      <c r="B160" s="8"/>
      <c r="C160" s="8"/>
      <c r="D160" s="8"/>
      <c r="E160" s="185"/>
      <c r="F160" s="8"/>
      <c r="G160" s="8"/>
      <c r="H160" s="8"/>
    </row>
    <row r="161" spans="1:8" x14ac:dyDescent="0.2">
      <c r="A161" s="8"/>
      <c r="B161" s="8"/>
      <c r="C161" s="8"/>
      <c r="D161" s="8"/>
      <c r="E161" s="185"/>
      <c r="F161" s="8"/>
      <c r="G161" s="8"/>
      <c r="H161" s="8"/>
    </row>
    <row r="162" spans="1:8" x14ac:dyDescent="0.2">
      <c r="A162" s="1"/>
      <c r="B162" s="2"/>
      <c r="C162" s="2"/>
      <c r="D162" s="2"/>
      <c r="E162" s="186"/>
      <c r="F162" s="3"/>
      <c r="G162" s="8"/>
      <c r="H162" s="8"/>
    </row>
    <row r="163" spans="1:8" x14ac:dyDescent="0.2">
      <c r="A163" s="1"/>
      <c r="B163" s="2"/>
      <c r="C163" s="2"/>
      <c r="D163" s="2"/>
      <c r="E163" s="186"/>
      <c r="F163" s="3"/>
      <c r="G163" s="8"/>
      <c r="H163" s="8"/>
    </row>
    <row r="164" spans="1:8" x14ac:dyDescent="0.2">
      <c r="A164" s="8"/>
      <c r="B164" s="8"/>
      <c r="C164" s="8"/>
      <c r="D164" s="8"/>
      <c r="E164" s="185"/>
      <c r="F164" s="8"/>
      <c r="G164" s="8"/>
      <c r="H164" s="8"/>
    </row>
    <row r="165" spans="1:8" x14ac:dyDescent="0.2">
      <c r="A165" s="2"/>
      <c r="B165" s="2"/>
      <c r="C165" s="2"/>
      <c r="D165" s="2"/>
      <c r="E165" s="186"/>
      <c r="F165" s="2"/>
      <c r="G165" s="8"/>
      <c r="H165" s="8"/>
    </row>
    <row r="166" spans="1:8" x14ac:dyDescent="0.2">
      <c r="A166" s="3"/>
      <c r="B166" s="3"/>
      <c r="C166" s="3"/>
      <c r="D166" s="3"/>
      <c r="E166" s="187"/>
      <c r="F166" s="3"/>
      <c r="G166" s="8"/>
      <c r="H166" s="8"/>
    </row>
    <row r="167" spans="1:8" x14ac:dyDescent="0.2">
      <c r="A167" s="8"/>
      <c r="B167" s="8"/>
      <c r="C167" s="8"/>
      <c r="D167" s="8"/>
      <c r="E167" s="185"/>
      <c r="F167" s="8"/>
      <c r="G167" s="8"/>
      <c r="H167" s="8"/>
    </row>
    <row r="168" spans="1:8" x14ac:dyDescent="0.2">
      <c r="A168" s="8"/>
      <c r="B168" s="8"/>
      <c r="C168" s="8"/>
      <c r="D168" s="8"/>
      <c r="E168" s="185"/>
      <c r="F168" s="8"/>
      <c r="G168" s="8"/>
      <c r="H168" s="8"/>
    </row>
    <row r="169" spans="1:8" x14ac:dyDescent="0.2">
      <c r="A169" s="8"/>
      <c r="B169" s="8"/>
      <c r="C169" s="8"/>
      <c r="D169" s="8"/>
      <c r="E169" s="185"/>
      <c r="F169" s="8"/>
      <c r="G169" s="8"/>
      <c r="H169" s="8"/>
    </row>
    <row r="170" spans="1:8" x14ac:dyDescent="0.2">
      <c r="A170" s="8"/>
      <c r="B170" s="8"/>
      <c r="C170" s="8"/>
      <c r="D170" s="8"/>
      <c r="E170" s="185"/>
      <c r="F170" s="8"/>
      <c r="G170" s="8"/>
      <c r="H170" s="8"/>
    </row>
    <row r="171" spans="1:8" x14ac:dyDescent="0.2">
      <c r="A171" s="8"/>
      <c r="B171" s="8"/>
      <c r="C171" s="8"/>
      <c r="D171" s="8"/>
      <c r="E171" s="185"/>
      <c r="F171" s="8"/>
      <c r="G171" s="8"/>
      <c r="H171" s="8"/>
    </row>
    <row r="172" spans="1:8" x14ac:dyDescent="0.2">
      <c r="A172" s="8"/>
      <c r="B172" s="8"/>
      <c r="C172" s="8"/>
      <c r="D172" s="8"/>
      <c r="E172" s="185"/>
      <c r="F172" s="8"/>
      <c r="G172" s="8"/>
      <c r="H172" s="8"/>
    </row>
    <row r="173" spans="1:8" x14ac:dyDescent="0.2">
      <c r="A173" s="8"/>
      <c r="B173" s="8"/>
      <c r="C173" s="8"/>
      <c r="D173" s="8"/>
      <c r="E173" s="185"/>
      <c r="F173" s="8"/>
      <c r="G173" s="8"/>
      <c r="H173" s="8"/>
    </row>
    <row r="174" spans="1:8" x14ac:dyDescent="0.2">
      <c r="A174" s="8"/>
      <c r="B174" s="8"/>
      <c r="C174" s="8"/>
      <c r="D174" s="8"/>
      <c r="E174" s="185"/>
      <c r="F174" s="8"/>
      <c r="G174" s="8"/>
      <c r="H174" s="8"/>
    </row>
    <row r="175" spans="1:8" x14ac:dyDescent="0.2">
      <c r="A175" s="8"/>
      <c r="B175" s="8"/>
      <c r="C175" s="8"/>
      <c r="D175" s="8"/>
      <c r="E175" s="185"/>
      <c r="F175" s="8"/>
      <c r="G175" s="8"/>
      <c r="H175" s="8"/>
    </row>
    <row r="176" spans="1:8" x14ac:dyDescent="0.2">
      <c r="A176" s="8"/>
      <c r="B176" s="8"/>
      <c r="C176" s="8"/>
      <c r="D176" s="8"/>
      <c r="E176" s="185"/>
      <c r="F176" s="8"/>
      <c r="G176" s="8"/>
      <c r="H176" s="8"/>
    </row>
    <row r="177" spans="1:8" x14ac:dyDescent="0.2">
      <c r="A177" s="8"/>
      <c r="B177" s="8"/>
      <c r="C177" s="8"/>
      <c r="D177" s="8"/>
      <c r="E177" s="185"/>
      <c r="F177" s="8"/>
      <c r="G177" s="8"/>
      <c r="H177" s="8"/>
    </row>
    <row r="178" spans="1:8" x14ac:dyDescent="0.2">
      <c r="A178" s="8"/>
      <c r="B178" s="8"/>
      <c r="C178" s="8"/>
      <c r="D178" s="8"/>
      <c r="E178" s="185"/>
      <c r="F178" s="8"/>
      <c r="G178" s="8"/>
      <c r="H178" s="8"/>
    </row>
    <row r="179" spans="1:8" x14ac:dyDescent="0.2">
      <c r="A179" s="8"/>
      <c r="B179" s="8"/>
      <c r="C179" s="8"/>
      <c r="D179" s="8"/>
      <c r="E179" s="185"/>
      <c r="F179" s="8"/>
      <c r="G179" s="8"/>
      <c r="H179" s="8"/>
    </row>
    <row r="180" spans="1:8" x14ac:dyDescent="0.2">
      <c r="A180" s="8"/>
      <c r="B180" s="8"/>
      <c r="C180" s="8"/>
      <c r="D180" s="8"/>
      <c r="E180" s="185"/>
      <c r="F180" s="8"/>
      <c r="G180" s="8"/>
      <c r="H180" s="8"/>
    </row>
    <row r="181" spans="1:8" x14ac:dyDescent="0.2">
      <c r="A181" s="8"/>
      <c r="B181" s="8"/>
      <c r="C181" s="8"/>
      <c r="D181" s="8"/>
      <c r="E181" s="185"/>
      <c r="F181" s="8"/>
      <c r="G181" s="8"/>
      <c r="H181" s="8"/>
    </row>
    <row r="182" spans="1:8" x14ac:dyDescent="0.2">
      <c r="A182" s="8"/>
      <c r="B182" s="8"/>
      <c r="C182" s="8"/>
      <c r="D182" s="8"/>
      <c r="E182" s="185"/>
      <c r="F182" s="8"/>
      <c r="G182" s="8"/>
      <c r="H182" s="8"/>
    </row>
    <row r="183" spans="1:8" x14ac:dyDescent="0.2">
      <c r="A183" s="8"/>
      <c r="B183" s="8"/>
      <c r="C183" s="8"/>
      <c r="D183" s="8"/>
      <c r="E183" s="185"/>
      <c r="F183" s="8"/>
      <c r="G183" s="8"/>
      <c r="H183" s="8"/>
    </row>
    <row r="184" spans="1:8" x14ac:dyDescent="0.2">
      <c r="A184" s="8"/>
      <c r="B184" s="8"/>
      <c r="C184" s="8"/>
      <c r="D184" s="8"/>
      <c r="E184" s="185"/>
      <c r="F184" s="8"/>
      <c r="G184" s="8"/>
      <c r="H184" s="8"/>
    </row>
    <row r="185" spans="1:8" x14ac:dyDescent="0.2">
      <c r="A185" s="8"/>
      <c r="B185" s="8"/>
      <c r="C185" s="8"/>
      <c r="D185" s="8"/>
      <c r="E185" s="185"/>
      <c r="F185" s="8"/>
      <c r="G185" s="8"/>
      <c r="H185" s="8"/>
    </row>
    <row r="186" spans="1:8" x14ac:dyDescent="0.2">
      <c r="A186" s="8"/>
      <c r="B186" s="8"/>
      <c r="C186" s="8"/>
      <c r="D186" s="8"/>
      <c r="E186" s="185"/>
      <c r="F186" s="8"/>
      <c r="G186" s="8"/>
      <c r="H186" s="8"/>
    </row>
    <row r="187" spans="1:8" x14ac:dyDescent="0.2">
      <c r="A187" s="8"/>
      <c r="B187" s="8"/>
      <c r="C187" s="8"/>
      <c r="D187" s="8"/>
      <c r="E187" s="185"/>
      <c r="F187" s="8"/>
      <c r="G187" s="8"/>
      <c r="H187" s="8"/>
    </row>
    <row r="188" spans="1:8" x14ac:dyDescent="0.2">
      <c r="A188" s="8"/>
      <c r="B188" s="8"/>
      <c r="C188" s="8"/>
      <c r="D188" s="8"/>
      <c r="E188" s="185"/>
      <c r="F188" s="8"/>
      <c r="G188" s="8"/>
      <c r="H188" s="8"/>
    </row>
    <row r="189" spans="1:8" x14ac:dyDescent="0.2">
      <c r="A189" s="8"/>
      <c r="B189" s="8"/>
      <c r="C189" s="8"/>
      <c r="D189" s="8"/>
      <c r="E189" s="185"/>
      <c r="F189" s="8"/>
      <c r="G189" s="8"/>
      <c r="H189" s="8"/>
    </row>
    <row r="190" spans="1:8" x14ac:dyDescent="0.2">
      <c r="A190" s="8"/>
      <c r="B190" s="8"/>
      <c r="C190" s="8"/>
      <c r="D190" s="8"/>
      <c r="E190" s="185"/>
      <c r="F190" s="8"/>
      <c r="G190" s="8"/>
      <c r="H190" s="8"/>
    </row>
    <row r="191" spans="1:8" x14ac:dyDescent="0.2">
      <c r="A191" s="8"/>
      <c r="B191" s="8"/>
      <c r="C191" s="8"/>
      <c r="D191" s="8"/>
      <c r="E191" s="185"/>
      <c r="F191" s="8"/>
      <c r="G191" s="8"/>
      <c r="H191" s="8"/>
    </row>
    <row r="192" spans="1:8" x14ac:dyDescent="0.2">
      <c r="A192" s="8"/>
      <c r="B192" s="8"/>
      <c r="C192" s="8"/>
      <c r="D192" s="8"/>
      <c r="E192" s="185"/>
      <c r="F192" s="8"/>
      <c r="G192" s="8"/>
      <c r="H192" s="8"/>
    </row>
    <row r="193" spans="1:8" x14ac:dyDescent="0.2">
      <c r="A193" s="8"/>
      <c r="B193" s="8"/>
      <c r="C193" s="8"/>
      <c r="D193" s="8"/>
      <c r="E193" s="185"/>
      <c r="F193" s="8"/>
      <c r="G193" s="8"/>
      <c r="H193" s="8"/>
    </row>
    <row r="194" spans="1:8" x14ac:dyDescent="0.2">
      <c r="A194" s="8"/>
      <c r="B194" s="8"/>
      <c r="C194" s="8"/>
      <c r="D194" s="8"/>
      <c r="E194" s="185"/>
      <c r="F194" s="8"/>
      <c r="G194" s="8"/>
      <c r="H194" s="8"/>
    </row>
    <row r="195" spans="1:8" x14ac:dyDescent="0.2">
      <c r="A195" s="8"/>
      <c r="B195" s="8"/>
      <c r="C195" s="8"/>
      <c r="D195" s="8"/>
      <c r="E195" s="185"/>
      <c r="F195" s="8"/>
      <c r="G195" s="8"/>
      <c r="H195" s="8"/>
    </row>
    <row r="196" spans="1:8" x14ac:dyDescent="0.2">
      <c r="A196" s="8"/>
      <c r="B196" s="8"/>
      <c r="C196" s="8"/>
      <c r="D196" s="8"/>
      <c r="E196" s="185"/>
      <c r="F196" s="8"/>
      <c r="G196" s="8"/>
      <c r="H196" s="8"/>
    </row>
    <row r="197" spans="1:8" x14ac:dyDescent="0.2">
      <c r="A197" s="8"/>
      <c r="B197" s="8"/>
      <c r="C197" s="8"/>
      <c r="D197" s="8"/>
      <c r="E197" s="185"/>
      <c r="F197" s="8"/>
      <c r="G197" s="8"/>
      <c r="H197" s="8"/>
    </row>
    <row r="198" spans="1:8" x14ac:dyDescent="0.2">
      <c r="A198" s="8"/>
      <c r="B198" s="8"/>
      <c r="C198" s="8"/>
      <c r="D198" s="8"/>
      <c r="E198" s="185"/>
      <c r="F198" s="8"/>
      <c r="G198" s="8"/>
      <c r="H198" s="8"/>
    </row>
    <row r="199" spans="1:8" x14ac:dyDescent="0.2">
      <c r="A199" s="8"/>
      <c r="B199" s="8"/>
      <c r="C199" s="8"/>
      <c r="D199" s="8"/>
      <c r="E199" s="185"/>
      <c r="F199" s="8"/>
      <c r="G199" s="8"/>
      <c r="H199" s="8"/>
    </row>
    <row r="200" spans="1:8" x14ac:dyDescent="0.2">
      <c r="A200" s="8"/>
      <c r="B200" s="8"/>
      <c r="C200" s="8"/>
      <c r="D200" s="8"/>
      <c r="E200" s="185"/>
      <c r="F200" s="8"/>
      <c r="G200" s="8"/>
      <c r="H200" s="8"/>
    </row>
    <row r="201" spans="1:8" x14ac:dyDescent="0.2">
      <c r="A201" s="8"/>
      <c r="B201" s="8"/>
      <c r="C201" s="8"/>
      <c r="D201" s="8"/>
      <c r="E201" s="185"/>
      <c r="F201" s="8"/>
      <c r="G201" s="8"/>
      <c r="H201" s="8"/>
    </row>
    <row r="202" spans="1:8" x14ac:dyDescent="0.2">
      <c r="A202" s="8"/>
      <c r="B202" s="8"/>
      <c r="C202" s="8"/>
      <c r="D202" s="8"/>
      <c r="E202" s="185"/>
      <c r="F202" s="8"/>
      <c r="G202" s="8"/>
      <c r="H202" s="8"/>
    </row>
    <row r="203" spans="1:8" x14ac:dyDescent="0.2">
      <c r="A203" s="8"/>
      <c r="B203" s="8"/>
      <c r="C203" s="8"/>
      <c r="D203" s="8"/>
      <c r="E203" s="185"/>
      <c r="F203" s="8"/>
      <c r="G203" s="8"/>
      <c r="H203" s="8"/>
    </row>
    <row r="204" spans="1:8" x14ac:dyDescent="0.2">
      <c r="A204" s="8"/>
      <c r="B204" s="8"/>
      <c r="C204" s="8"/>
      <c r="D204" s="8"/>
      <c r="E204" s="185"/>
      <c r="F204" s="8"/>
      <c r="G204" s="8"/>
      <c r="H204" s="8"/>
    </row>
    <row r="205" spans="1:8" x14ac:dyDescent="0.2">
      <c r="A205" s="8"/>
      <c r="B205" s="8"/>
      <c r="C205" s="8"/>
      <c r="D205" s="8"/>
      <c r="E205" s="185"/>
      <c r="F205" s="8"/>
      <c r="G205" s="8"/>
      <c r="H205" s="8"/>
    </row>
    <row r="206" spans="1:8" x14ac:dyDescent="0.2">
      <c r="A206" s="8"/>
      <c r="B206" s="8"/>
      <c r="C206" s="8"/>
      <c r="D206" s="8"/>
      <c r="E206" s="185"/>
      <c r="F206" s="8"/>
      <c r="G206" s="8"/>
      <c r="H206" s="8"/>
    </row>
    <row r="207" spans="1:8" x14ac:dyDescent="0.2">
      <c r="A207" s="8"/>
      <c r="B207" s="8"/>
      <c r="C207" s="8"/>
      <c r="D207" s="8"/>
      <c r="E207" s="185"/>
      <c r="F207" s="8"/>
      <c r="G207" s="8"/>
      <c r="H207" s="8"/>
    </row>
    <row r="208" spans="1:8" x14ac:dyDescent="0.2">
      <c r="A208" s="8"/>
      <c r="B208" s="8"/>
      <c r="C208" s="8"/>
      <c r="D208" s="8"/>
      <c r="E208" s="185"/>
      <c r="F208" s="8"/>
      <c r="G208" s="8"/>
      <c r="H208" s="8"/>
    </row>
    <row r="209" spans="1:8" x14ac:dyDescent="0.2">
      <c r="A209" s="8"/>
      <c r="B209" s="8"/>
      <c r="C209" s="8"/>
      <c r="D209" s="8"/>
      <c r="E209" s="185"/>
      <c r="F209" s="8"/>
      <c r="G209" s="8"/>
      <c r="H209" s="8"/>
    </row>
    <row r="210" spans="1:8" x14ac:dyDescent="0.2">
      <c r="A210" s="8"/>
      <c r="B210" s="8"/>
      <c r="C210" s="8"/>
      <c r="D210" s="8"/>
      <c r="E210" s="185"/>
      <c r="F210" s="8"/>
      <c r="G210" s="8"/>
      <c r="H210" s="8"/>
    </row>
    <row r="211" spans="1:8" x14ac:dyDescent="0.2">
      <c r="A211" s="8"/>
      <c r="B211" s="8"/>
      <c r="C211" s="8"/>
      <c r="D211" s="8"/>
      <c r="E211" s="185"/>
      <c r="F211" s="8"/>
      <c r="G211" s="8"/>
      <c r="H211" s="8"/>
    </row>
    <row r="212" spans="1:8" x14ac:dyDescent="0.2">
      <c r="A212" s="8"/>
      <c r="B212" s="8"/>
      <c r="C212" s="8"/>
      <c r="D212" s="8"/>
      <c r="E212" s="185"/>
      <c r="F212" s="8"/>
      <c r="G212" s="8"/>
      <c r="H212" s="8"/>
    </row>
    <row r="213" spans="1:8" x14ac:dyDescent="0.2">
      <c r="A213" s="8"/>
      <c r="B213" s="8"/>
      <c r="C213" s="8"/>
      <c r="D213" s="8"/>
      <c r="E213" s="185"/>
      <c r="F213" s="8"/>
      <c r="G213" s="8"/>
      <c r="H213" s="8"/>
    </row>
    <row r="214" spans="1:8" x14ac:dyDescent="0.2">
      <c r="A214" s="8"/>
      <c r="B214" s="8"/>
      <c r="C214" s="8"/>
      <c r="D214" s="8"/>
      <c r="E214" s="185"/>
      <c r="F214" s="8"/>
      <c r="G214" s="8"/>
      <c r="H214" s="8"/>
    </row>
    <row r="215" spans="1:8" x14ac:dyDescent="0.2">
      <c r="A215" s="8"/>
      <c r="B215" s="8"/>
      <c r="C215" s="8"/>
      <c r="D215" s="8"/>
      <c r="E215" s="185"/>
      <c r="F215" s="8"/>
      <c r="G215" s="8"/>
      <c r="H215" s="8"/>
    </row>
    <row r="216" spans="1:8" x14ac:dyDescent="0.2">
      <c r="A216" s="8"/>
      <c r="B216" s="8"/>
      <c r="C216" s="8"/>
      <c r="D216" s="8"/>
      <c r="E216" s="185"/>
      <c r="F216" s="8"/>
      <c r="G216" s="8"/>
      <c r="H216" s="8"/>
    </row>
    <row r="217" spans="1:8" x14ac:dyDescent="0.2">
      <c r="A217" s="8"/>
      <c r="B217" s="8"/>
      <c r="C217" s="8"/>
      <c r="D217" s="8"/>
      <c r="E217" s="185"/>
      <c r="F217" s="8"/>
      <c r="G217" s="8"/>
      <c r="H217" s="8"/>
    </row>
    <row r="218" spans="1:8" x14ac:dyDescent="0.2">
      <c r="A218" s="8"/>
      <c r="B218" s="8"/>
      <c r="C218" s="8"/>
      <c r="D218" s="8"/>
      <c r="E218" s="185"/>
      <c r="F218" s="8"/>
      <c r="G218" s="8"/>
      <c r="H218" s="8"/>
    </row>
    <row r="219" spans="1:8" x14ac:dyDescent="0.2">
      <c r="A219" s="8"/>
      <c r="B219" s="8"/>
      <c r="C219" s="8"/>
      <c r="D219" s="8"/>
      <c r="E219" s="185"/>
      <c r="F219" s="8"/>
      <c r="G219" s="8"/>
      <c r="H219" s="8"/>
    </row>
    <row r="220" spans="1:8" x14ac:dyDescent="0.2">
      <c r="A220" s="8"/>
      <c r="B220" s="8"/>
      <c r="C220" s="8"/>
      <c r="D220" s="8"/>
      <c r="E220" s="185"/>
      <c r="F220" s="8"/>
      <c r="G220" s="8"/>
      <c r="H220" s="8"/>
    </row>
    <row r="221" spans="1:8" x14ac:dyDescent="0.2">
      <c r="A221" s="8"/>
      <c r="B221" s="8"/>
      <c r="C221" s="8"/>
      <c r="D221" s="8"/>
      <c r="E221" s="185"/>
      <c r="F221" s="8"/>
      <c r="G221" s="8"/>
      <c r="H221" s="8"/>
    </row>
    <row r="222" spans="1:8" x14ac:dyDescent="0.2">
      <c r="A222" s="8"/>
      <c r="B222" s="8"/>
      <c r="C222" s="8"/>
      <c r="D222" s="8"/>
      <c r="E222" s="185"/>
      <c r="F222" s="8"/>
      <c r="G222" s="8"/>
      <c r="H222" s="8"/>
    </row>
    <row r="223" spans="1:8" x14ac:dyDescent="0.2">
      <c r="A223" s="1"/>
      <c r="B223" s="2"/>
      <c r="C223" s="2"/>
      <c r="D223" s="2"/>
      <c r="E223" s="186"/>
      <c r="F223" s="3"/>
      <c r="G223" s="8"/>
      <c r="H223" s="8"/>
    </row>
    <row r="224" spans="1:8" x14ac:dyDescent="0.2">
      <c r="A224" s="1"/>
      <c r="B224" s="2"/>
      <c r="C224" s="2"/>
      <c r="D224" s="2"/>
      <c r="E224" s="186"/>
      <c r="F224" s="3"/>
      <c r="G224" s="8"/>
      <c r="H224" s="8"/>
    </row>
    <row r="225" spans="1:8" x14ac:dyDescent="0.2">
      <c r="A225" s="8"/>
      <c r="B225" s="8"/>
      <c r="C225" s="8"/>
      <c r="D225" s="8"/>
      <c r="E225" s="185"/>
      <c r="F225" s="8"/>
      <c r="G225" s="8"/>
      <c r="H225" s="8"/>
    </row>
    <row r="226" spans="1:8" x14ac:dyDescent="0.2">
      <c r="A226" s="2"/>
      <c r="B226" s="2"/>
      <c r="C226" s="2"/>
      <c r="D226" s="2"/>
      <c r="E226" s="186"/>
      <c r="F226" s="2"/>
      <c r="G226" s="8"/>
      <c r="H226" s="8"/>
    </row>
    <row r="227" spans="1:8" x14ac:dyDescent="0.2">
      <c r="A227" s="3"/>
      <c r="B227" s="3"/>
      <c r="C227" s="3"/>
      <c r="D227" s="3"/>
      <c r="E227" s="187"/>
      <c r="F227" s="3"/>
      <c r="G227" s="8"/>
      <c r="H227" s="8"/>
    </row>
    <row r="228" spans="1:8" x14ac:dyDescent="0.2">
      <c r="A228" s="8"/>
      <c r="B228" s="8"/>
      <c r="C228" s="8"/>
      <c r="D228" s="8"/>
      <c r="E228" s="185"/>
      <c r="F228" s="8"/>
      <c r="G228" s="8"/>
      <c r="H228" s="8"/>
    </row>
    <row r="229" spans="1:8" x14ac:dyDescent="0.2">
      <c r="A229" s="8"/>
      <c r="B229" s="8"/>
      <c r="C229" s="8"/>
      <c r="D229" s="8"/>
      <c r="E229" s="185"/>
      <c r="F229" s="8"/>
      <c r="G229" s="8"/>
      <c r="H229" s="8"/>
    </row>
    <row r="230" spans="1:8" x14ac:dyDescent="0.2">
      <c r="A230" s="8"/>
      <c r="B230" s="8"/>
      <c r="C230" s="8"/>
      <c r="D230" s="8"/>
      <c r="E230" s="185"/>
      <c r="F230" s="8"/>
      <c r="G230" s="8"/>
      <c r="H230" s="8"/>
    </row>
    <row r="231" spans="1:8" x14ac:dyDescent="0.2">
      <c r="A231" s="8"/>
      <c r="B231" s="8"/>
      <c r="C231" s="8"/>
      <c r="D231" s="8"/>
      <c r="E231" s="185"/>
      <c r="F231" s="8"/>
      <c r="G231" s="8"/>
      <c r="H231" s="8"/>
    </row>
    <row r="232" spans="1:8" x14ac:dyDescent="0.2">
      <c r="A232" s="8"/>
      <c r="B232" s="8"/>
      <c r="C232" s="8"/>
      <c r="D232" s="8"/>
      <c r="E232" s="185"/>
      <c r="F232" s="8"/>
      <c r="G232" s="8"/>
      <c r="H232" s="8"/>
    </row>
    <row r="233" spans="1:8" x14ac:dyDescent="0.2">
      <c r="A233" s="8"/>
      <c r="B233" s="8"/>
      <c r="C233" s="8"/>
      <c r="D233" s="8"/>
      <c r="E233" s="185"/>
      <c r="F233" s="8"/>
      <c r="G233" s="8"/>
      <c r="H233" s="8"/>
    </row>
    <row r="234" spans="1:8" x14ac:dyDescent="0.2">
      <c r="A234" s="8"/>
      <c r="B234" s="8"/>
      <c r="C234" s="8"/>
      <c r="D234" s="8"/>
      <c r="E234" s="185"/>
      <c r="F234" s="8"/>
      <c r="G234" s="8"/>
      <c r="H234" s="8"/>
    </row>
    <row r="235" spans="1:8" x14ac:dyDescent="0.2">
      <c r="A235" s="8"/>
      <c r="B235" s="8"/>
      <c r="C235" s="8"/>
      <c r="D235" s="8"/>
      <c r="E235" s="185"/>
      <c r="F235" s="8"/>
      <c r="G235" s="8"/>
      <c r="H235" s="8"/>
    </row>
    <row r="236" spans="1:8" x14ac:dyDescent="0.2">
      <c r="A236" s="8"/>
      <c r="B236" s="8"/>
      <c r="C236" s="8"/>
      <c r="D236" s="8"/>
      <c r="E236" s="185"/>
      <c r="F236" s="8"/>
      <c r="G236" s="8"/>
      <c r="H236" s="8"/>
    </row>
    <row r="237" spans="1:8" x14ac:dyDescent="0.2">
      <c r="A237" s="8"/>
      <c r="B237" s="8"/>
      <c r="C237" s="8"/>
      <c r="D237" s="8"/>
      <c r="E237" s="185"/>
      <c r="F237" s="8"/>
      <c r="G237" s="8"/>
      <c r="H237" s="8"/>
    </row>
    <row r="238" spans="1:8" x14ac:dyDescent="0.2">
      <c r="A238" s="8"/>
      <c r="B238" s="8"/>
      <c r="C238" s="8"/>
      <c r="D238" s="8"/>
      <c r="E238" s="185"/>
      <c r="F238" s="8"/>
      <c r="G238" s="8"/>
      <c r="H238" s="8"/>
    </row>
    <row r="239" spans="1:8" x14ac:dyDescent="0.2">
      <c r="A239" s="8"/>
      <c r="B239" s="8"/>
      <c r="C239" s="8"/>
      <c r="D239" s="8"/>
      <c r="E239" s="185"/>
      <c r="F239" s="8"/>
      <c r="G239" s="8"/>
      <c r="H239" s="8"/>
    </row>
    <row r="240" spans="1:8" x14ac:dyDescent="0.2">
      <c r="A240" s="8"/>
      <c r="B240" s="8"/>
      <c r="C240" s="8"/>
      <c r="D240" s="8"/>
      <c r="E240" s="185"/>
      <c r="F240" s="8"/>
      <c r="G240" s="8"/>
      <c r="H240" s="8"/>
    </row>
    <row r="241" spans="1:8" x14ac:dyDescent="0.2">
      <c r="A241" s="8"/>
      <c r="B241" s="8"/>
      <c r="C241" s="8"/>
      <c r="D241" s="8"/>
      <c r="E241" s="185"/>
      <c r="F241" s="8"/>
      <c r="G241" s="8"/>
      <c r="H241" s="8"/>
    </row>
    <row r="242" spans="1:8" x14ac:dyDescent="0.2">
      <c r="A242" s="8"/>
      <c r="B242" s="8"/>
      <c r="C242" s="8"/>
      <c r="D242" s="8"/>
      <c r="E242" s="185"/>
      <c r="F242" s="8"/>
      <c r="G242" s="8"/>
      <c r="H242" s="8"/>
    </row>
    <row r="243" spans="1:8" x14ac:dyDescent="0.2">
      <c r="A243" s="8"/>
      <c r="B243" s="8"/>
      <c r="C243" s="8"/>
      <c r="D243" s="8"/>
      <c r="E243" s="185"/>
      <c r="F243" s="8"/>
      <c r="G243" s="8"/>
      <c r="H243" s="8"/>
    </row>
    <row r="244" spans="1:8" x14ac:dyDescent="0.2">
      <c r="A244" s="8"/>
      <c r="B244" s="8"/>
      <c r="C244" s="8"/>
      <c r="D244" s="8"/>
      <c r="E244" s="185"/>
      <c r="F244" s="8"/>
      <c r="G244" s="8"/>
      <c r="H244" s="8"/>
    </row>
    <row r="245" spans="1:8" x14ac:dyDescent="0.2">
      <c r="A245" s="8"/>
      <c r="B245" s="8"/>
      <c r="C245" s="8"/>
      <c r="D245" s="8"/>
      <c r="E245" s="185"/>
      <c r="F245" s="8"/>
      <c r="G245" s="8"/>
      <c r="H245" s="8"/>
    </row>
    <row r="246" spans="1:8" x14ac:dyDescent="0.2">
      <c r="A246" s="8"/>
      <c r="B246" s="8"/>
      <c r="C246" s="8"/>
      <c r="D246" s="8"/>
      <c r="E246" s="185"/>
      <c r="F246" s="8"/>
      <c r="G246" s="8"/>
      <c r="H246" s="8"/>
    </row>
    <row r="247" spans="1:8" x14ac:dyDescent="0.2">
      <c r="A247" s="8"/>
      <c r="B247" s="8"/>
      <c r="C247" s="8"/>
      <c r="D247" s="8"/>
      <c r="E247" s="185"/>
      <c r="F247" s="8"/>
      <c r="G247" s="8"/>
      <c r="H247" s="8"/>
    </row>
    <row r="248" spans="1:8" x14ac:dyDescent="0.2">
      <c r="A248" s="8"/>
      <c r="B248" s="8"/>
      <c r="C248" s="8"/>
      <c r="D248" s="8"/>
      <c r="E248" s="185"/>
      <c r="F248" s="8"/>
      <c r="G248" s="8"/>
      <c r="H248" s="8"/>
    </row>
    <row r="249" spans="1:8" x14ac:dyDescent="0.2">
      <c r="A249" s="8"/>
      <c r="B249" s="8"/>
      <c r="C249" s="8"/>
      <c r="D249" s="8"/>
      <c r="E249" s="185"/>
      <c r="F249" s="8"/>
      <c r="G249" s="8"/>
      <c r="H249" s="8"/>
    </row>
    <row r="250" spans="1:8" x14ac:dyDescent="0.2">
      <c r="A250" s="8"/>
      <c r="B250" s="8"/>
      <c r="C250" s="8"/>
      <c r="D250" s="8"/>
      <c r="E250" s="185"/>
      <c r="F250" s="8"/>
      <c r="G250" s="8"/>
      <c r="H250" s="8"/>
    </row>
    <row r="251" spans="1:8" x14ac:dyDescent="0.2">
      <c r="A251" s="8"/>
      <c r="B251" s="8"/>
      <c r="C251" s="8"/>
      <c r="D251" s="8"/>
      <c r="E251" s="185"/>
      <c r="F251" s="8"/>
      <c r="G251" s="8"/>
      <c r="H251" s="8"/>
    </row>
    <row r="252" spans="1:8" x14ac:dyDescent="0.2">
      <c r="A252" s="8"/>
      <c r="B252" s="8"/>
      <c r="C252" s="8"/>
      <c r="D252" s="8"/>
      <c r="E252" s="185"/>
      <c r="F252" s="8"/>
      <c r="G252" s="8"/>
      <c r="H252" s="8"/>
    </row>
    <row r="253" spans="1:8" x14ac:dyDescent="0.2">
      <c r="A253" s="8"/>
      <c r="B253" s="8"/>
      <c r="C253" s="8"/>
      <c r="D253" s="8"/>
      <c r="E253" s="185"/>
      <c r="F253" s="8"/>
      <c r="G253" s="8"/>
      <c r="H253" s="8"/>
    </row>
    <row r="254" spans="1:8" x14ac:dyDescent="0.2">
      <c r="A254" s="8"/>
      <c r="B254" s="8"/>
      <c r="C254" s="8"/>
      <c r="D254" s="8"/>
      <c r="E254" s="185"/>
      <c r="F254" s="8"/>
      <c r="G254" s="8"/>
      <c r="H254" s="8"/>
    </row>
    <row r="255" spans="1:8" x14ac:dyDescent="0.2">
      <c r="A255" s="8"/>
      <c r="B255" s="8"/>
      <c r="C255" s="8"/>
      <c r="D255" s="8"/>
      <c r="E255" s="185"/>
      <c r="F255" s="8"/>
      <c r="G255" s="8"/>
      <c r="H255" s="8"/>
    </row>
    <row r="256" spans="1:8" x14ac:dyDescent="0.2">
      <c r="A256" s="8"/>
      <c r="B256" s="8"/>
      <c r="C256" s="8"/>
      <c r="D256" s="8"/>
      <c r="E256" s="185"/>
      <c r="F256" s="8"/>
      <c r="G256" s="8"/>
      <c r="H256" s="8"/>
    </row>
    <row r="257" spans="1:8" x14ac:dyDescent="0.2">
      <c r="A257" s="8"/>
      <c r="B257" s="8"/>
      <c r="C257" s="8"/>
      <c r="D257" s="8"/>
      <c r="E257" s="185"/>
      <c r="F257" s="8"/>
      <c r="G257" s="8"/>
      <c r="H257" s="8"/>
    </row>
    <row r="258" spans="1:8" x14ac:dyDescent="0.2">
      <c r="A258" s="8"/>
      <c r="B258" s="8"/>
      <c r="C258" s="8"/>
      <c r="D258" s="8"/>
      <c r="E258" s="185"/>
      <c r="F258" s="8"/>
      <c r="G258" s="8"/>
      <c r="H258" s="8"/>
    </row>
    <row r="259" spans="1:8" x14ac:dyDescent="0.2">
      <c r="A259" s="8"/>
      <c r="B259" s="8"/>
      <c r="C259" s="8"/>
      <c r="D259" s="8"/>
      <c r="E259" s="185"/>
      <c r="F259" s="8"/>
      <c r="G259" s="8"/>
      <c r="H259" s="8"/>
    </row>
    <row r="260" spans="1:8" x14ac:dyDescent="0.2">
      <c r="A260" s="8"/>
      <c r="B260" s="8"/>
      <c r="C260" s="8"/>
      <c r="D260" s="8"/>
      <c r="E260" s="185"/>
      <c r="F260" s="8"/>
      <c r="G260" s="8"/>
      <c r="H260" s="8"/>
    </row>
    <row r="261" spans="1:8" x14ac:dyDescent="0.2">
      <c r="A261" s="8"/>
      <c r="B261" s="8"/>
      <c r="C261" s="8"/>
      <c r="D261" s="8"/>
      <c r="E261" s="185"/>
      <c r="F261" s="8"/>
      <c r="G261" s="8"/>
      <c r="H261" s="8"/>
    </row>
    <row r="262" spans="1:8" x14ac:dyDescent="0.2">
      <c r="A262" s="8"/>
      <c r="B262" s="8"/>
      <c r="C262" s="8"/>
      <c r="D262" s="8"/>
      <c r="E262" s="185"/>
      <c r="F262" s="8"/>
      <c r="G262" s="8"/>
      <c r="H262" s="8"/>
    </row>
    <row r="263" spans="1:8" x14ac:dyDescent="0.2">
      <c r="A263" s="8"/>
      <c r="B263" s="8"/>
      <c r="C263" s="8"/>
      <c r="D263" s="8"/>
      <c r="E263" s="185"/>
      <c r="F263" s="8"/>
      <c r="G263" s="8"/>
      <c r="H263" s="8"/>
    </row>
    <row r="264" spans="1:8" x14ac:dyDescent="0.2">
      <c r="A264" s="8"/>
      <c r="B264" s="8"/>
      <c r="C264" s="8"/>
      <c r="D264" s="8"/>
      <c r="E264" s="185"/>
      <c r="F264" s="8"/>
      <c r="G264" s="8"/>
      <c r="H264" s="8"/>
    </row>
    <row r="265" spans="1:8" x14ac:dyDescent="0.2">
      <c r="A265" s="8"/>
      <c r="B265" s="8"/>
      <c r="C265" s="8"/>
      <c r="D265" s="8"/>
      <c r="E265" s="185"/>
      <c r="F265" s="8"/>
      <c r="G265" s="8"/>
      <c r="H265" s="8"/>
    </row>
    <row r="266" spans="1:8" x14ac:dyDescent="0.2">
      <c r="A266" s="8"/>
      <c r="B266" s="8"/>
      <c r="C266" s="8"/>
      <c r="D266" s="8"/>
      <c r="E266" s="185"/>
      <c r="F266" s="8"/>
      <c r="G266" s="8"/>
      <c r="H266" s="8"/>
    </row>
    <row r="267" spans="1:8" x14ac:dyDescent="0.2">
      <c r="A267" s="8"/>
      <c r="B267" s="8"/>
      <c r="C267" s="8"/>
      <c r="D267" s="8"/>
      <c r="E267" s="185"/>
      <c r="F267" s="8"/>
      <c r="G267" s="8"/>
      <c r="H267" s="8"/>
    </row>
    <row r="268" spans="1:8" x14ac:dyDescent="0.2">
      <c r="A268" s="8"/>
      <c r="B268" s="8"/>
      <c r="C268" s="8"/>
      <c r="D268" s="8"/>
      <c r="E268" s="185"/>
      <c r="F268" s="8"/>
      <c r="G268" s="8"/>
      <c r="H268" s="8"/>
    </row>
    <row r="269" spans="1:8" x14ac:dyDescent="0.2">
      <c r="A269" s="8"/>
      <c r="B269" s="8"/>
      <c r="C269" s="8"/>
      <c r="D269" s="8"/>
      <c r="E269" s="185"/>
      <c r="F269" s="8"/>
      <c r="G269" s="8"/>
      <c r="H269" s="8"/>
    </row>
    <row r="270" spans="1:8" x14ac:dyDescent="0.2">
      <c r="A270" s="8"/>
      <c r="B270" s="8"/>
      <c r="C270" s="8"/>
      <c r="D270" s="8"/>
      <c r="E270" s="185"/>
      <c r="F270" s="8"/>
      <c r="G270" s="8"/>
      <c r="H270" s="8"/>
    </row>
    <row r="271" spans="1:8" x14ac:dyDescent="0.2">
      <c r="A271" s="8"/>
      <c r="B271" s="8"/>
      <c r="C271" s="8"/>
      <c r="D271" s="8"/>
      <c r="E271" s="185"/>
      <c r="F271" s="8"/>
      <c r="G271" s="8"/>
      <c r="H271" s="8"/>
    </row>
    <row r="272" spans="1:8" x14ac:dyDescent="0.2">
      <c r="A272" s="8"/>
      <c r="B272" s="8"/>
      <c r="C272" s="8"/>
      <c r="D272" s="8"/>
      <c r="E272" s="185"/>
      <c r="F272" s="8"/>
      <c r="G272" s="8"/>
      <c r="H272" s="8"/>
    </row>
    <row r="273" spans="1:8" x14ac:dyDescent="0.2">
      <c r="A273" s="8"/>
      <c r="B273" s="8"/>
      <c r="C273" s="8"/>
      <c r="D273" s="8"/>
      <c r="E273" s="185"/>
      <c r="F273" s="8"/>
      <c r="G273" s="8"/>
      <c r="H273" s="8"/>
    </row>
    <row r="274" spans="1:8" x14ac:dyDescent="0.2">
      <c r="A274" s="8"/>
      <c r="B274" s="8"/>
      <c r="C274" s="8"/>
      <c r="D274" s="8"/>
      <c r="E274" s="185"/>
      <c r="F274" s="8"/>
      <c r="G274" s="8"/>
      <c r="H274" s="8"/>
    </row>
    <row r="275" spans="1:8" x14ac:dyDescent="0.2">
      <c r="A275" s="8"/>
      <c r="B275" s="8"/>
      <c r="C275" s="8"/>
      <c r="D275" s="8"/>
      <c r="E275" s="185"/>
      <c r="F275" s="8"/>
      <c r="G275" s="8"/>
      <c r="H275" s="8"/>
    </row>
    <row r="276" spans="1:8" x14ac:dyDescent="0.2">
      <c r="A276" s="8"/>
      <c r="B276" s="8"/>
      <c r="C276" s="8"/>
      <c r="D276" s="8"/>
      <c r="E276" s="185"/>
      <c r="F276" s="8"/>
      <c r="G276" s="8"/>
      <c r="H276" s="8"/>
    </row>
    <row r="277" spans="1:8" x14ac:dyDescent="0.2">
      <c r="A277" s="8"/>
      <c r="B277" s="8"/>
      <c r="C277" s="8"/>
      <c r="D277" s="8"/>
      <c r="E277" s="185"/>
      <c r="F277" s="8"/>
      <c r="G277" s="8"/>
      <c r="H277" s="8"/>
    </row>
    <row r="278" spans="1:8" x14ac:dyDescent="0.2">
      <c r="A278" s="8"/>
      <c r="B278" s="8"/>
      <c r="C278" s="8"/>
      <c r="D278" s="8"/>
      <c r="E278" s="185"/>
      <c r="F278" s="8"/>
      <c r="G278" s="8"/>
      <c r="H278" s="8"/>
    </row>
    <row r="279" spans="1:8" x14ac:dyDescent="0.2">
      <c r="A279" s="8"/>
      <c r="B279" s="8"/>
      <c r="C279" s="8"/>
      <c r="D279" s="8"/>
      <c r="E279" s="185"/>
      <c r="F279" s="8"/>
      <c r="G279" s="8"/>
      <c r="H279" s="8"/>
    </row>
    <row r="280" spans="1:8" x14ac:dyDescent="0.2">
      <c r="A280" s="8"/>
      <c r="B280" s="8"/>
      <c r="C280" s="8"/>
      <c r="D280" s="8"/>
      <c r="E280" s="185"/>
      <c r="F280" s="8"/>
      <c r="G280" s="8"/>
      <c r="H280" s="8"/>
    </row>
    <row r="281" spans="1:8" x14ac:dyDescent="0.2">
      <c r="A281" s="8"/>
      <c r="B281" s="8"/>
      <c r="C281" s="8"/>
      <c r="D281" s="8"/>
      <c r="E281" s="185"/>
      <c r="F281" s="8"/>
      <c r="G281" s="8"/>
      <c r="H281" s="8"/>
    </row>
    <row r="282" spans="1:8" x14ac:dyDescent="0.2">
      <c r="A282" s="8"/>
      <c r="B282" s="8"/>
      <c r="C282" s="8"/>
      <c r="D282" s="8"/>
      <c r="E282" s="185"/>
      <c r="F282" s="8"/>
      <c r="G282" s="8"/>
      <c r="H282" s="8"/>
    </row>
    <row r="283" spans="1:8" x14ac:dyDescent="0.2">
      <c r="A283" s="8"/>
      <c r="B283" s="8"/>
      <c r="C283" s="8"/>
      <c r="D283" s="8"/>
      <c r="E283" s="185"/>
      <c r="F283" s="8"/>
      <c r="G283" s="8"/>
      <c r="H283" s="8"/>
    </row>
    <row r="284" spans="1:8" x14ac:dyDescent="0.2">
      <c r="A284" s="1"/>
      <c r="B284" s="2"/>
      <c r="C284" s="2"/>
      <c r="D284" s="2"/>
      <c r="E284" s="186"/>
      <c r="F284" s="3"/>
      <c r="G284" s="8"/>
      <c r="H284" s="8"/>
    </row>
    <row r="285" spans="1:8" x14ac:dyDescent="0.2">
      <c r="A285" s="1"/>
      <c r="B285" s="2"/>
      <c r="C285" s="2"/>
      <c r="D285" s="2"/>
      <c r="E285" s="186"/>
      <c r="F285" s="3"/>
      <c r="G285" s="8"/>
      <c r="H285" s="8"/>
    </row>
    <row r="286" spans="1:8" x14ac:dyDescent="0.2">
      <c r="A286" s="8"/>
      <c r="B286" s="8"/>
      <c r="C286" s="8"/>
      <c r="D286" s="8"/>
      <c r="E286" s="185"/>
      <c r="F286" s="8"/>
      <c r="G286" s="8"/>
      <c r="H286" s="8"/>
    </row>
    <row r="287" spans="1:8" x14ac:dyDescent="0.2">
      <c r="A287" s="2"/>
      <c r="B287" s="2"/>
      <c r="C287" s="2"/>
      <c r="D287" s="2"/>
      <c r="E287" s="186"/>
      <c r="F287" s="2"/>
      <c r="G287" s="8"/>
      <c r="H287" s="8"/>
    </row>
    <row r="288" spans="1:8" x14ac:dyDescent="0.2">
      <c r="A288" s="3"/>
      <c r="B288" s="3"/>
      <c r="C288" s="3"/>
      <c r="D288" s="3"/>
      <c r="E288" s="187"/>
      <c r="F288" s="3"/>
      <c r="G288" s="8"/>
      <c r="H288" s="8"/>
    </row>
    <row r="289" spans="1:8" x14ac:dyDescent="0.2">
      <c r="A289" s="8"/>
      <c r="B289" s="8"/>
      <c r="C289" s="8"/>
      <c r="D289" s="8"/>
      <c r="E289" s="185"/>
      <c r="F289" s="8"/>
      <c r="G289" s="8"/>
      <c r="H289" s="8"/>
    </row>
    <row r="290" spans="1:8" x14ac:dyDescent="0.2">
      <c r="A290" s="8"/>
      <c r="B290" s="8"/>
      <c r="C290" s="8"/>
      <c r="D290" s="8"/>
      <c r="E290" s="185"/>
      <c r="F290" s="8"/>
      <c r="G290" s="8"/>
      <c r="H290" s="8"/>
    </row>
    <row r="291" spans="1:8" x14ac:dyDescent="0.2">
      <c r="A291" s="8"/>
      <c r="B291" s="8"/>
      <c r="C291" s="8"/>
      <c r="D291" s="8"/>
      <c r="E291" s="185"/>
      <c r="F291" s="8"/>
      <c r="G291" s="8"/>
      <c r="H291" s="8"/>
    </row>
    <row r="292" spans="1:8" x14ac:dyDescent="0.2">
      <c r="A292" s="8"/>
      <c r="B292" s="8"/>
      <c r="C292" s="8"/>
      <c r="D292" s="8"/>
      <c r="E292" s="185"/>
      <c r="F292" s="8"/>
      <c r="G292" s="8"/>
      <c r="H292" s="8"/>
    </row>
    <row r="293" spans="1:8" x14ac:dyDescent="0.2">
      <c r="A293" s="8"/>
      <c r="B293" s="8"/>
      <c r="C293" s="8"/>
      <c r="D293" s="8"/>
      <c r="E293" s="185"/>
      <c r="F293" s="8"/>
      <c r="G293" s="8"/>
      <c r="H293" s="8"/>
    </row>
    <row r="294" spans="1:8" x14ac:dyDescent="0.2">
      <c r="A294" s="8"/>
      <c r="B294" s="8"/>
      <c r="C294" s="8"/>
      <c r="D294" s="8"/>
      <c r="E294" s="185"/>
      <c r="F294" s="8"/>
      <c r="G294" s="8"/>
      <c r="H294" s="8"/>
    </row>
    <row r="295" spans="1:8" x14ac:dyDescent="0.2">
      <c r="A295" s="8"/>
      <c r="B295" s="8"/>
      <c r="C295" s="8"/>
      <c r="D295" s="8"/>
      <c r="E295" s="185"/>
      <c r="F295" s="8"/>
      <c r="G295" s="8"/>
      <c r="H295" s="8"/>
    </row>
    <row r="296" spans="1:8" x14ac:dyDescent="0.2">
      <c r="A296" s="8"/>
      <c r="B296" s="8"/>
      <c r="C296" s="8"/>
      <c r="D296" s="8"/>
      <c r="E296" s="185"/>
      <c r="F296" s="8"/>
      <c r="G296" s="8"/>
      <c r="H296" s="8"/>
    </row>
    <row r="297" spans="1:8" x14ac:dyDescent="0.2">
      <c r="A297" s="8"/>
      <c r="B297" s="8"/>
      <c r="C297" s="8"/>
      <c r="D297" s="8"/>
      <c r="E297" s="185"/>
      <c r="F297" s="8"/>
      <c r="G297" s="8"/>
      <c r="H297" s="8"/>
    </row>
    <row r="298" spans="1:8" x14ac:dyDescent="0.2">
      <c r="A298" s="8"/>
      <c r="B298" s="8"/>
      <c r="C298" s="8"/>
      <c r="D298" s="8"/>
      <c r="E298" s="185"/>
      <c r="F298" s="8"/>
      <c r="G298" s="8"/>
      <c r="H298" s="8"/>
    </row>
    <row r="299" spans="1:8" x14ac:dyDescent="0.2">
      <c r="A299" s="8"/>
      <c r="B299" s="8"/>
      <c r="C299" s="8"/>
      <c r="D299" s="8"/>
      <c r="E299" s="185"/>
      <c r="F299" s="8"/>
      <c r="G299" s="8"/>
      <c r="H299" s="8"/>
    </row>
    <row r="300" spans="1:8" x14ac:dyDescent="0.2">
      <c r="A300" s="8"/>
      <c r="B300" s="8"/>
      <c r="C300" s="8"/>
      <c r="D300" s="8"/>
      <c r="E300" s="185"/>
      <c r="F300" s="8"/>
      <c r="G300" s="8"/>
      <c r="H300" s="8"/>
    </row>
    <row r="301" spans="1:8" x14ac:dyDescent="0.2">
      <c r="A301" s="8"/>
      <c r="B301" s="8"/>
      <c r="C301" s="8"/>
      <c r="D301" s="8"/>
      <c r="E301" s="185"/>
      <c r="F301" s="8"/>
      <c r="G301" s="8"/>
      <c r="H301" s="8"/>
    </row>
    <row r="302" spans="1:8" x14ac:dyDescent="0.2">
      <c r="A302" s="8"/>
      <c r="B302" s="8"/>
      <c r="C302" s="8"/>
      <c r="D302" s="8"/>
      <c r="E302" s="185"/>
      <c r="F302" s="8"/>
      <c r="G302" s="8"/>
      <c r="H302" s="8"/>
    </row>
    <row r="303" spans="1:8" x14ac:dyDescent="0.2">
      <c r="A303" s="8"/>
      <c r="B303" s="8"/>
      <c r="C303" s="8"/>
      <c r="D303" s="8"/>
      <c r="E303" s="185"/>
      <c r="F303" s="8"/>
      <c r="G303" s="8"/>
      <c r="H303" s="8"/>
    </row>
    <row r="304" spans="1:8" x14ac:dyDescent="0.2">
      <c r="A304" s="8"/>
      <c r="B304" s="8"/>
      <c r="C304" s="8"/>
      <c r="D304" s="8"/>
      <c r="E304" s="185"/>
      <c r="F304" s="8"/>
      <c r="G304" s="8"/>
      <c r="H304" s="8"/>
    </row>
    <row r="305" spans="1:8" x14ac:dyDescent="0.2">
      <c r="A305" s="8"/>
      <c r="B305" s="8"/>
      <c r="C305" s="8"/>
      <c r="D305" s="8"/>
      <c r="E305" s="185"/>
      <c r="F305" s="8"/>
      <c r="G305" s="8"/>
      <c r="H305" s="8"/>
    </row>
    <row r="306" spans="1:8" x14ac:dyDescent="0.2">
      <c r="A306" s="8"/>
      <c r="B306" s="8"/>
      <c r="C306" s="8"/>
      <c r="D306" s="8"/>
      <c r="E306" s="185"/>
      <c r="F306" s="8"/>
      <c r="G306" s="8"/>
      <c r="H306" s="8"/>
    </row>
    <row r="307" spans="1:8" x14ac:dyDescent="0.2">
      <c r="A307" s="8"/>
      <c r="B307" s="8"/>
      <c r="C307" s="8"/>
      <c r="D307" s="8"/>
      <c r="E307" s="185"/>
      <c r="F307" s="8"/>
      <c r="G307" s="8"/>
      <c r="H307" s="8"/>
    </row>
    <row r="308" spans="1:8" x14ac:dyDescent="0.2">
      <c r="A308" s="8"/>
      <c r="B308" s="8"/>
      <c r="C308" s="8"/>
      <c r="D308" s="8"/>
      <c r="E308" s="185"/>
      <c r="F308" s="8"/>
      <c r="G308" s="8"/>
      <c r="H308" s="8"/>
    </row>
    <row r="309" spans="1:8" x14ac:dyDescent="0.2">
      <c r="A309" s="8"/>
      <c r="B309" s="8"/>
      <c r="C309" s="8"/>
      <c r="D309" s="8"/>
      <c r="E309" s="185"/>
      <c r="F309" s="8"/>
      <c r="G309" s="8"/>
      <c r="H309" s="8"/>
    </row>
    <row r="310" spans="1:8" x14ac:dyDescent="0.2">
      <c r="A310" s="8"/>
      <c r="B310" s="8"/>
      <c r="C310" s="8"/>
      <c r="D310" s="8"/>
      <c r="E310" s="185"/>
      <c r="F310" s="8"/>
      <c r="G310" s="8"/>
      <c r="H310" s="8"/>
    </row>
    <row r="311" spans="1:8" x14ac:dyDescent="0.2">
      <c r="A311" s="8"/>
      <c r="B311" s="8"/>
      <c r="C311" s="8"/>
      <c r="D311" s="8"/>
      <c r="E311" s="185"/>
      <c r="F311" s="8"/>
      <c r="G311" s="8"/>
      <c r="H311" s="8"/>
    </row>
    <row r="312" spans="1:8" x14ac:dyDescent="0.2">
      <c r="A312" s="8"/>
      <c r="B312" s="8"/>
      <c r="C312" s="8"/>
      <c r="D312" s="8"/>
      <c r="E312" s="185"/>
      <c r="F312" s="8"/>
      <c r="G312" s="8"/>
      <c r="H312" s="8"/>
    </row>
    <row r="313" spans="1:8" x14ac:dyDescent="0.2">
      <c r="A313" s="8"/>
      <c r="B313" s="8"/>
      <c r="C313" s="8"/>
      <c r="D313" s="8"/>
      <c r="E313" s="185"/>
      <c r="F313" s="8"/>
      <c r="G313" s="8"/>
      <c r="H313" s="8"/>
    </row>
    <row r="314" spans="1:8" x14ac:dyDescent="0.2">
      <c r="A314" s="8"/>
      <c r="B314" s="8"/>
      <c r="C314" s="8"/>
      <c r="D314" s="8"/>
      <c r="E314" s="185"/>
      <c r="F314" s="8"/>
      <c r="G314" s="8"/>
      <c r="H314" s="8"/>
    </row>
    <row r="315" spans="1:8" x14ac:dyDescent="0.2">
      <c r="A315" s="8"/>
      <c r="B315" s="8"/>
      <c r="C315" s="8"/>
      <c r="D315" s="8"/>
      <c r="E315" s="185"/>
      <c r="F315" s="8"/>
      <c r="G315" s="8"/>
      <c r="H315" s="8"/>
    </row>
    <row r="316" spans="1:8" x14ac:dyDescent="0.2">
      <c r="A316" s="8"/>
      <c r="B316" s="8"/>
      <c r="C316" s="8"/>
      <c r="D316" s="8"/>
      <c r="E316" s="185"/>
      <c r="F316" s="8"/>
      <c r="G316" s="8"/>
      <c r="H316" s="8"/>
    </row>
    <row r="317" spans="1:8" x14ac:dyDescent="0.2">
      <c r="A317" s="8"/>
      <c r="B317" s="8"/>
      <c r="C317" s="8"/>
      <c r="D317" s="8"/>
      <c r="E317" s="185"/>
      <c r="F317" s="8"/>
      <c r="G317" s="8"/>
      <c r="H317" s="8"/>
    </row>
    <row r="318" spans="1:8" x14ac:dyDescent="0.2">
      <c r="A318" s="8"/>
      <c r="B318" s="8"/>
      <c r="C318" s="8"/>
      <c r="D318" s="8"/>
      <c r="E318" s="185"/>
      <c r="F318" s="8"/>
      <c r="G318" s="8"/>
      <c r="H318" s="8"/>
    </row>
    <row r="319" spans="1:8" x14ac:dyDescent="0.2">
      <c r="A319" s="8"/>
      <c r="B319" s="8"/>
      <c r="C319" s="8"/>
      <c r="D319" s="8"/>
      <c r="E319" s="185"/>
      <c r="F319" s="8"/>
      <c r="G319" s="8"/>
      <c r="H319" s="8"/>
    </row>
    <row r="320" spans="1:8" x14ac:dyDescent="0.2">
      <c r="A320" s="8"/>
      <c r="B320" s="8"/>
      <c r="C320" s="8"/>
      <c r="D320" s="8"/>
      <c r="E320" s="185"/>
      <c r="F320" s="8"/>
      <c r="G320" s="8"/>
      <c r="H320" s="8"/>
    </row>
    <row r="321" spans="1:8" x14ac:dyDescent="0.2">
      <c r="A321" s="8"/>
      <c r="B321" s="8"/>
      <c r="C321" s="8"/>
      <c r="D321" s="8"/>
      <c r="E321" s="185"/>
      <c r="F321" s="8"/>
      <c r="G321" s="8"/>
      <c r="H321" s="8"/>
    </row>
    <row r="322" spans="1:8" x14ac:dyDescent="0.2">
      <c r="A322" s="8"/>
      <c r="B322" s="8"/>
      <c r="C322" s="8"/>
      <c r="D322" s="8"/>
      <c r="E322" s="185"/>
      <c r="F322" s="8"/>
      <c r="G322" s="8"/>
      <c r="H322" s="8"/>
    </row>
    <row r="323" spans="1:8" x14ac:dyDescent="0.2">
      <c r="A323" s="8"/>
      <c r="B323" s="8"/>
      <c r="C323" s="8"/>
      <c r="D323" s="8"/>
      <c r="E323" s="185"/>
      <c r="F323" s="8"/>
      <c r="G323" s="8"/>
      <c r="H323" s="8"/>
    </row>
    <row r="324" spans="1:8" x14ac:dyDescent="0.2">
      <c r="A324" s="8"/>
      <c r="B324" s="8"/>
      <c r="C324" s="8"/>
      <c r="D324" s="8"/>
      <c r="E324" s="185"/>
      <c r="F324" s="8"/>
      <c r="G324" s="8"/>
      <c r="H324" s="8"/>
    </row>
    <row r="325" spans="1:8" x14ac:dyDescent="0.2">
      <c r="A325" s="8"/>
      <c r="B325" s="8"/>
      <c r="C325" s="8"/>
      <c r="D325" s="8"/>
      <c r="E325" s="185"/>
      <c r="F325" s="8"/>
      <c r="G325" s="8"/>
      <c r="H325" s="8"/>
    </row>
    <row r="326" spans="1:8" x14ac:dyDescent="0.2">
      <c r="A326" s="8"/>
      <c r="B326" s="8"/>
      <c r="C326" s="8"/>
      <c r="D326" s="8"/>
      <c r="E326" s="185"/>
      <c r="F326" s="8"/>
      <c r="G326" s="8"/>
      <c r="H326" s="8"/>
    </row>
    <row r="327" spans="1:8" x14ac:dyDescent="0.2">
      <c r="A327" s="8"/>
      <c r="B327" s="8"/>
      <c r="C327" s="8"/>
      <c r="D327" s="8"/>
      <c r="E327" s="185"/>
      <c r="F327" s="8"/>
      <c r="G327" s="8"/>
      <c r="H327" s="8"/>
    </row>
    <row r="328" spans="1:8" x14ac:dyDescent="0.2">
      <c r="A328" s="8"/>
      <c r="B328" s="8"/>
      <c r="C328" s="8"/>
      <c r="D328" s="8"/>
      <c r="E328" s="185"/>
      <c r="F328" s="8"/>
      <c r="G328" s="8"/>
      <c r="H328" s="8"/>
    </row>
    <row r="329" spans="1:8" x14ac:dyDescent="0.2">
      <c r="A329" s="8"/>
      <c r="B329" s="8"/>
      <c r="C329" s="8"/>
      <c r="D329" s="8"/>
      <c r="E329" s="185"/>
      <c r="F329" s="8"/>
      <c r="G329" s="8"/>
      <c r="H329" s="8"/>
    </row>
    <row r="330" spans="1:8" x14ac:dyDescent="0.2">
      <c r="A330" s="8"/>
      <c r="B330" s="8"/>
      <c r="C330" s="8"/>
      <c r="D330" s="8"/>
      <c r="E330" s="185"/>
      <c r="F330" s="8"/>
      <c r="G330" s="8"/>
      <c r="H330" s="8"/>
    </row>
    <row r="331" spans="1:8" x14ac:dyDescent="0.2">
      <c r="A331" s="8"/>
      <c r="B331" s="8"/>
      <c r="C331" s="8"/>
      <c r="D331" s="8"/>
      <c r="E331" s="185"/>
      <c r="F331" s="8"/>
      <c r="G331" s="8"/>
      <c r="H331" s="8"/>
    </row>
    <row r="332" spans="1:8" x14ac:dyDescent="0.2">
      <c r="A332" s="8"/>
      <c r="B332" s="8"/>
      <c r="C332" s="8"/>
      <c r="D332" s="8"/>
      <c r="E332" s="185"/>
      <c r="F332" s="8"/>
      <c r="G332" s="8"/>
      <c r="H332" s="8"/>
    </row>
    <row r="333" spans="1:8" x14ac:dyDescent="0.2">
      <c r="A333" s="8"/>
      <c r="B333" s="8"/>
      <c r="C333" s="8"/>
      <c r="D333" s="8"/>
      <c r="E333" s="185"/>
      <c r="F333" s="8"/>
      <c r="G333" s="8"/>
      <c r="H333" s="8"/>
    </row>
    <row r="334" spans="1:8" x14ac:dyDescent="0.2">
      <c r="A334" s="8"/>
      <c r="B334" s="8"/>
      <c r="C334" s="8"/>
      <c r="D334" s="8"/>
      <c r="E334" s="185"/>
      <c r="F334" s="8"/>
      <c r="G334" s="8"/>
      <c r="H334" s="8"/>
    </row>
    <row r="335" spans="1:8" x14ac:dyDescent="0.2">
      <c r="A335" s="8"/>
      <c r="B335" s="8"/>
      <c r="C335" s="8"/>
      <c r="D335" s="8"/>
      <c r="E335" s="185"/>
      <c r="F335" s="8"/>
      <c r="G335" s="8"/>
      <c r="H335" s="8"/>
    </row>
    <row r="336" spans="1:8" x14ac:dyDescent="0.2">
      <c r="A336" s="8"/>
      <c r="B336" s="8"/>
      <c r="C336" s="8"/>
      <c r="D336" s="8"/>
      <c r="E336" s="185"/>
      <c r="F336" s="8"/>
      <c r="G336" s="8"/>
      <c r="H336" s="8"/>
    </row>
    <row r="337" spans="1:8" x14ac:dyDescent="0.2">
      <c r="A337" s="8"/>
      <c r="B337" s="8"/>
      <c r="C337" s="8"/>
      <c r="D337" s="8"/>
      <c r="E337" s="185"/>
      <c r="F337" s="8"/>
      <c r="G337" s="8"/>
      <c r="H337" s="8"/>
    </row>
    <row r="338" spans="1:8" x14ac:dyDescent="0.2">
      <c r="A338" s="8"/>
      <c r="B338" s="8"/>
      <c r="C338" s="8"/>
      <c r="D338" s="8"/>
      <c r="E338" s="185"/>
      <c r="F338" s="8"/>
      <c r="G338" s="8"/>
      <c r="H338" s="8"/>
    </row>
    <row r="339" spans="1:8" x14ac:dyDescent="0.2">
      <c r="A339" s="8"/>
      <c r="B339" s="8"/>
      <c r="C339" s="8"/>
      <c r="D339" s="8"/>
      <c r="E339" s="185"/>
      <c r="F339" s="8"/>
      <c r="G339" s="8"/>
      <c r="H339" s="8"/>
    </row>
    <row r="340" spans="1:8" x14ac:dyDescent="0.2">
      <c r="A340" s="8"/>
      <c r="B340" s="8"/>
      <c r="C340" s="8"/>
      <c r="D340" s="8"/>
      <c r="E340" s="185"/>
      <c r="F340" s="8"/>
      <c r="G340" s="8"/>
      <c r="H340" s="8"/>
    </row>
    <row r="341" spans="1:8" x14ac:dyDescent="0.2">
      <c r="A341" s="8"/>
      <c r="B341" s="8"/>
      <c r="C341" s="8"/>
      <c r="D341" s="8"/>
      <c r="E341" s="185"/>
      <c r="F341" s="8"/>
      <c r="G341" s="8"/>
      <c r="H341" s="8"/>
    </row>
    <row r="342" spans="1:8" x14ac:dyDescent="0.2">
      <c r="A342" s="8"/>
      <c r="B342" s="8"/>
      <c r="C342" s="8"/>
      <c r="D342" s="8"/>
      <c r="E342" s="185"/>
      <c r="F342" s="8"/>
      <c r="G342" s="8"/>
      <c r="H342" s="8"/>
    </row>
    <row r="343" spans="1:8" x14ac:dyDescent="0.2">
      <c r="A343" s="8"/>
      <c r="B343" s="8"/>
      <c r="C343" s="8"/>
      <c r="D343" s="8"/>
      <c r="E343" s="185"/>
      <c r="F343" s="8"/>
      <c r="G343" s="8"/>
      <c r="H343" s="8"/>
    </row>
    <row r="344" spans="1:8" x14ac:dyDescent="0.2">
      <c r="A344" s="8"/>
      <c r="B344" s="8"/>
      <c r="C344" s="8"/>
      <c r="D344" s="8"/>
      <c r="E344" s="185"/>
      <c r="F344" s="8"/>
      <c r="G344" s="8"/>
      <c r="H344" s="8"/>
    </row>
    <row r="345" spans="1:8" x14ac:dyDescent="0.2">
      <c r="A345" s="1"/>
      <c r="B345" s="2"/>
      <c r="C345" s="2"/>
      <c r="D345" s="2"/>
      <c r="E345" s="186"/>
      <c r="F345" s="3"/>
      <c r="G345" s="8"/>
      <c r="H345" s="8"/>
    </row>
    <row r="346" spans="1:8" x14ac:dyDescent="0.2">
      <c r="A346" s="1"/>
      <c r="B346" s="2"/>
      <c r="C346" s="2"/>
      <c r="D346" s="2"/>
      <c r="E346" s="186"/>
      <c r="F346" s="3"/>
      <c r="G346" s="8"/>
      <c r="H346" s="8"/>
    </row>
    <row r="347" spans="1:8" x14ac:dyDescent="0.2">
      <c r="A347" s="8"/>
      <c r="B347" s="8"/>
      <c r="C347" s="8"/>
      <c r="D347" s="8"/>
      <c r="E347" s="185"/>
      <c r="F347" s="8"/>
      <c r="G347" s="8"/>
      <c r="H347" s="8"/>
    </row>
    <row r="348" spans="1:8" x14ac:dyDescent="0.2">
      <c r="A348" s="8"/>
      <c r="B348" s="8"/>
      <c r="C348" s="8"/>
      <c r="D348" s="8"/>
      <c r="E348" s="185"/>
      <c r="F348" s="8"/>
      <c r="G348" s="8"/>
      <c r="H348" s="8"/>
    </row>
    <row r="349" spans="1:8" x14ac:dyDescent="0.2">
      <c r="A349" s="8"/>
      <c r="B349" s="8"/>
      <c r="C349" s="8"/>
      <c r="D349" s="8"/>
      <c r="E349" s="185"/>
      <c r="F349" s="8"/>
      <c r="G349" s="8"/>
      <c r="H349" s="8"/>
    </row>
    <row r="350" spans="1:8" x14ac:dyDescent="0.2">
      <c r="A350" s="8"/>
      <c r="B350" s="8"/>
      <c r="C350" s="8"/>
      <c r="D350" s="8"/>
      <c r="E350" s="185"/>
      <c r="F350" s="8"/>
      <c r="G350" s="8"/>
      <c r="H350" s="8"/>
    </row>
    <row r="351" spans="1:8" x14ac:dyDescent="0.2">
      <c r="A351" s="8"/>
      <c r="B351" s="8"/>
      <c r="C351" s="8"/>
      <c r="D351" s="8"/>
      <c r="E351" s="185"/>
      <c r="F351" s="8"/>
      <c r="G351" s="8"/>
      <c r="H351" s="8"/>
    </row>
    <row r="352" spans="1:8" x14ac:dyDescent="0.2">
      <c r="A352" s="8"/>
      <c r="B352" s="8"/>
      <c r="C352" s="8"/>
      <c r="D352" s="8"/>
      <c r="E352" s="185"/>
      <c r="F352" s="8"/>
      <c r="G352" s="8"/>
      <c r="H352" s="8"/>
    </row>
    <row r="353" spans="1:8" x14ac:dyDescent="0.2">
      <c r="A353" s="8"/>
      <c r="B353" s="8"/>
      <c r="C353" s="8"/>
      <c r="D353" s="8"/>
      <c r="E353" s="185"/>
      <c r="F353" s="8"/>
      <c r="G353" s="8"/>
      <c r="H353" s="8"/>
    </row>
    <row r="354" spans="1:8" x14ac:dyDescent="0.2">
      <c r="A354" s="8"/>
      <c r="B354" s="8"/>
      <c r="C354" s="8"/>
      <c r="D354" s="8"/>
      <c r="E354" s="185"/>
      <c r="F354" s="8"/>
      <c r="G354" s="8"/>
      <c r="H354" s="8"/>
    </row>
    <row r="355" spans="1:8" x14ac:dyDescent="0.2">
      <c r="A355" s="8"/>
      <c r="B355" s="8"/>
      <c r="C355" s="8"/>
      <c r="D355" s="8"/>
      <c r="E355" s="185"/>
      <c r="F355" s="8"/>
      <c r="G355" s="8"/>
      <c r="H355" s="8"/>
    </row>
    <row r="356" spans="1:8" x14ac:dyDescent="0.2">
      <c r="A356" s="8"/>
      <c r="B356" s="8"/>
      <c r="C356" s="8"/>
      <c r="D356" s="8"/>
      <c r="E356" s="185"/>
      <c r="F356" s="8"/>
      <c r="G356" s="8"/>
      <c r="H356" s="8"/>
    </row>
    <row r="357" spans="1:8" x14ac:dyDescent="0.2">
      <c r="A357" s="8"/>
      <c r="B357" s="8"/>
      <c r="C357" s="8"/>
      <c r="D357" s="8"/>
      <c r="E357" s="185"/>
      <c r="F357" s="8"/>
      <c r="G357" s="8"/>
      <c r="H357" s="8"/>
    </row>
    <row r="358" spans="1:8" x14ac:dyDescent="0.2">
      <c r="A358" s="8"/>
      <c r="B358" s="8"/>
      <c r="C358" s="8"/>
      <c r="D358" s="8"/>
      <c r="E358" s="185"/>
      <c r="F358" s="8"/>
      <c r="G358" s="8"/>
      <c r="H358" s="8"/>
    </row>
    <row r="359" spans="1:8" x14ac:dyDescent="0.2">
      <c r="A359" s="8"/>
      <c r="B359" s="8"/>
      <c r="C359" s="8"/>
      <c r="D359" s="8"/>
      <c r="E359" s="185"/>
      <c r="F359" s="8"/>
      <c r="G359" s="8"/>
      <c r="H359" s="8"/>
    </row>
    <row r="360" spans="1:8" x14ac:dyDescent="0.2">
      <c r="A360" s="8"/>
      <c r="B360" s="8"/>
      <c r="C360" s="8"/>
      <c r="D360" s="8"/>
      <c r="E360" s="185"/>
      <c r="F360" s="8"/>
      <c r="G360" s="8"/>
      <c r="H360" s="8"/>
    </row>
    <row r="361" spans="1:8" x14ac:dyDescent="0.2">
      <c r="A361" s="8"/>
      <c r="B361" s="8"/>
      <c r="C361" s="8"/>
      <c r="D361" s="8"/>
      <c r="E361" s="185"/>
      <c r="F361" s="8"/>
      <c r="G361" s="8"/>
      <c r="H361" s="8"/>
    </row>
    <row r="362" spans="1:8" x14ac:dyDescent="0.2">
      <c r="A362" s="8"/>
      <c r="B362" s="8"/>
      <c r="C362" s="8"/>
      <c r="D362" s="8"/>
      <c r="E362" s="185"/>
      <c r="F362" s="8"/>
      <c r="G362" s="8"/>
      <c r="H362" s="8"/>
    </row>
    <row r="363" spans="1:8" x14ac:dyDescent="0.2">
      <c r="A363" s="8"/>
      <c r="B363" s="8"/>
      <c r="C363" s="8"/>
      <c r="D363" s="8"/>
      <c r="E363" s="185"/>
      <c r="F363" s="8"/>
      <c r="G363" s="8"/>
      <c r="H363" s="8"/>
    </row>
    <row r="364" spans="1:8" x14ac:dyDescent="0.2">
      <c r="A364" s="8"/>
      <c r="B364" s="8"/>
      <c r="C364" s="8"/>
      <c r="D364" s="8"/>
      <c r="E364" s="185"/>
      <c r="F364" s="8"/>
      <c r="G364" s="8"/>
      <c r="H364" s="8"/>
    </row>
    <row r="365" spans="1:8" x14ac:dyDescent="0.2">
      <c r="A365" s="8"/>
      <c r="B365" s="8"/>
      <c r="C365" s="8"/>
      <c r="D365" s="8"/>
      <c r="E365" s="185"/>
      <c r="F365" s="8"/>
      <c r="G365" s="8"/>
      <c r="H365" s="8"/>
    </row>
    <row r="366" spans="1:8" x14ac:dyDescent="0.2">
      <c r="A366" s="8"/>
      <c r="B366" s="8"/>
      <c r="C366" s="8"/>
      <c r="D366" s="8"/>
      <c r="E366" s="185"/>
      <c r="F366" s="8"/>
      <c r="G366" s="8"/>
      <c r="H366" s="8"/>
    </row>
    <row r="367" spans="1:8" x14ac:dyDescent="0.2">
      <c r="A367" s="8"/>
      <c r="B367" s="8"/>
      <c r="C367" s="8"/>
      <c r="D367" s="8"/>
      <c r="E367" s="185"/>
      <c r="F367" s="8"/>
      <c r="G367" s="8"/>
      <c r="H367" s="8"/>
    </row>
    <row r="368" spans="1:8" x14ac:dyDescent="0.2">
      <c r="A368" s="8"/>
      <c r="B368" s="8"/>
      <c r="C368" s="8"/>
      <c r="D368" s="8"/>
      <c r="E368" s="185"/>
      <c r="F368" s="8"/>
      <c r="G368" s="8"/>
      <c r="H368" s="8"/>
    </row>
    <row r="369" spans="1:8" x14ac:dyDescent="0.2">
      <c r="A369" s="8"/>
      <c r="B369" s="8"/>
      <c r="C369" s="8"/>
      <c r="D369" s="8"/>
      <c r="E369" s="185"/>
      <c r="F369" s="8"/>
      <c r="G369" s="8"/>
      <c r="H369" s="8"/>
    </row>
    <row r="370" spans="1:8" x14ac:dyDescent="0.2">
      <c r="A370" s="8"/>
      <c r="B370" s="8"/>
      <c r="C370" s="8"/>
      <c r="D370" s="8"/>
      <c r="E370" s="185"/>
      <c r="F370" s="8"/>
      <c r="G370" s="8"/>
      <c r="H370" s="8"/>
    </row>
    <row r="371" spans="1:8" x14ac:dyDescent="0.2">
      <c r="A371" s="8"/>
      <c r="B371" s="8"/>
      <c r="C371" s="8"/>
      <c r="D371" s="8"/>
      <c r="E371" s="185"/>
      <c r="F371" s="8"/>
      <c r="G371" s="8"/>
      <c r="H371" s="8"/>
    </row>
    <row r="372" spans="1:8" x14ac:dyDescent="0.2">
      <c r="A372" s="8"/>
      <c r="B372" s="8"/>
      <c r="C372" s="8"/>
      <c r="D372" s="8"/>
      <c r="E372" s="185"/>
      <c r="F372" s="8"/>
      <c r="G372" s="8"/>
      <c r="H372" s="8"/>
    </row>
    <row r="373" spans="1:8" x14ac:dyDescent="0.2">
      <c r="A373" s="8"/>
      <c r="B373" s="8"/>
      <c r="C373" s="8"/>
      <c r="D373" s="8"/>
      <c r="E373" s="185"/>
      <c r="F373" s="8"/>
      <c r="G373" s="8"/>
      <c r="H373" s="8"/>
    </row>
    <row r="374" spans="1:8" x14ac:dyDescent="0.2">
      <c r="A374" s="8"/>
      <c r="B374" s="8"/>
      <c r="C374" s="8"/>
      <c r="D374" s="8"/>
      <c r="E374" s="185"/>
      <c r="F374" s="8"/>
      <c r="G374" s="8"/>
      <c r="H374" s="8"/>
    </row>
    <row r="375" spans="1:8" x14ac:dyDescent="0.2">
      <c r="A375" s="8"/>
      <c r="B375" s="8"/>
      <c r="C375" s="8"/>
      <c r="D375" s="8"/>
      <c r="E375" s="185"/>
      <c r="F375" s="8"/>
      <c r="G375" s="8"/>
      <c r="H375" s="8"/>
    </row>
    <row r="376" spans="1:8" x14ac:dyDescent="0.2">
      <c r="A376" s="8"/>
      <c r="B376" s="8"/>
      <c r="C376" s="8"/>
      <c r="D376" s="8"/>
      <c r="E376" s="185"/>
      <c r="F376" s="8"/>
      <c r="G376" s="8"/>
      <c r="H376" s="8"/>
    </row>
    <row r="377" spans="1:8" x14ac:dyDescent="0.2">
      <c r="A377" s="8"/>
      <c r="B377" s="8"/>
      <c r="C377" s="8"/>
      <c r="D377" s="8"/>
      <c r="E377" s="185"/>
      <c r="F377" s="8"/>
      <c r="G377" s="8"/>
      <c r="H377" s="8"/>
    </row>
    <row r="378" spans="1:8" x14ac:dyDescent="0.2">
      <c r="A378" s="8"/>
      <c r="B378" s="8"/>
      <c r="C378" s="8"/>
      <c r="D378" s="8"/>
      <c r="E378" s="185"/>
      <c r="F378" s="8"/>
      <c r="G378" s="8"/>
      <c r="H378" s="8"/>
    </row>
    <row r="379" spans="1:8" x14ac:dyDescent="0.2">
      <c r="A379" s="8"/>
      <c r="B379" s="8"/>
      <c r="C379" s="8"/>
      <c r="D379" s="8"/>
      <c r="E379" s="185"/>
      <c r="F379" s="8"/>
      <c r="G379" s="8"/>
      <c r="H379" s="8"/>
    </row>
    <row r="380" spans="1:8" x14ac:dyDescent="0.2">
      <c r="A380" s="8"/>
      <c r="B380" s="8"/>
      <c r="C380" s="8"/>
      <c r="D380" s="8"/>
      <c r="E380" s="185"/>
      <c r="F380" s="8"/>
      <c r="G380" s="8"/>
      <c r="H380" s="8"/>
    </row>
    <row r="381" spans="1:8" x14ac:dyDescent="0.2">
      <c r="A381" s="8"/>
      <c r="B381" s="8"/>
      <c r="C381" s="8"/>
      <c r="D381" s="8"/>
      <c r="E381" s="185"/>
      <c r="F381" s="8"/>
      <c r="G381" s="8"/>
      <c r="H381" s="8"/>
    </row>
    <row r="382" spans="1:8" x14ac:dyDescent="0.2">
      <c r="A382" s="8"/>
      <c r="B382" s="8"/>
      <c r="C382" s="8"/>
      <c r="D382" s="8"/>
      <c r="E382" s="185"/>
      <c r="F382" s="8"/>
      <c r="G382" s="8"/>
      <c r="H382" s="8"/>
    </row>
    <row r="383" spans="1:8" x14ac:dyDescent="0.2">
      <c r="A383" s="8"/>
      <c r="B383" s="8"/>
      <c r="C383" s="8"/>
      <c r="D383" s="8"/>
      <c r="E383" s="185"/>
      <c r="F383" s="8"/>
      <c r="G383" s="8"/>
      <c r="H383" s="8"/>
    </row>
    <row r="384" spans="1:8" x14ac:dyDescent="0.2">
      <c r="A384" s="8"/>
      <c r="B384" s="8"/>
      <c r="C384" s="8"/>
      <c r="D384" s="8"/>
      <c r="E384" s="185"/>
      <c r="F384" s="8"/>
      <c r="G384" s="8"/>
      <c r="H384" s="8"/>
    </row>
    <row r="385" spans="1:8" x14ac:dyDescent="0.2">
      <c r="A385" s="8"/>
      <c r="B385" s="8"/>
      <c r="C385" s="8"/>
      <c r="D385" s="8"/>
      <c r="E385" s="185"/>
      <c r="F385" s="8"/>
      <c r="G385" s="8"/>
      <c r="H385" s="8"/>
    </row>
    <row r="386" spans="1:8" x14ac:dyDescent="0.2">
      <c r="A386" s="8"/>
      <c r="B386" s="8"/>
      <c r="C386" s="8"/>
      <c r="D386" s="8"/>
      <c r="E386" s="185"/>
      <c r="F386" s="8"/>
      <c r="G386" s="8"/>
      <c r="H386" s="8"/>
    </row>
    <row r="387" spans="1:8" x14ac:dyDescent="0.2">
      <c r="A387" s="8"/>
      <c r="B387" s="8"/>
      <c r="C387" s="8"/>
      <c r="D387" s="8"/>
      <c r="E387" s="185"/>
      <c r="F387" s="8"/>
      <c r="G387" s="8"/>
      <c r="H387" s="8"/>
    </row>
    <row r="388" spans="1:8" x14ac:dyDescent="0.2">
      <c r="A388" s="8"/>
      <c r="B388" s="8"/>
      <c r="C388" s="8"/>
      <c r="D388" s="8"/>
      <c r="E388" s="185"/>
      <c r="F388" s="8"/>
      <c r="G388" s="8"/>
      <c r="H388" s="8"/>
    </row>
    <row r="389" spans="1:8" x14ac:dyDescent="0.2">
      <c r="A389" s="8"/>
      <c r="B389" s="8"/>
      <c r="C389" s="8"/>
      <c r="D389" s="8"/>
      <c r="E389" s="185"/>
      <c r="F389" s="8"/>
      <c r="G389" s="8"/>
      <c r="H389" s="8"/>
    </row>
    <row r="390" spans="1:8" x14ac:dyDescent="0.2">
      <c r="A390" s="8"/>
      <c r="B390" s="8"/>
      <c r="C390" s="8"/>
      <c r="D390" s="8"/>
      <c r="E390" s="185"/>
      <c r="F390" s="8"/>
      <c r="G390" s="8"/>
      <c r="H390" s="8"/>
    </row>
    <row r="391" spans="1:8" x14ac:dyDescent="0.2">
      <c r="A391" s="8"/>
      <c r="B391" s="8"/>
      <c r="C391" s="8"/>
      <c r="D391" s="8"/>
      <c r="E391" s="185"/>
      <c r="F391" s="8"/>
      <c r="G391" s="8"/>
      <c r="H391" s="8"/>
    </row>
    <row r="392" spans="1:8" x14ac:dyDescent="0.2">
      <c r="A392" s="8"/>
      <c r="B392" s="8"/>
      <c r="C392" s="8"/>
      <c r="D392" s="8"/>
      <c r="E392" s="185"/>
      <c r="F392" s="8"/>
      <c r="G392" s="8"/>
      <c r="H392" s="8"/>
    </row>
    <row r="393" spans="1:8" x14ac:dyDescent="0.2">
      <c r="A393" s="8"/>
      <c r="B393" s="8"/>
      <c r="C393" s="8"/>
      <c r="D393" s="8"/>
      <c r="E393" s="185"/>
      <c r="F393" s="8"/>
      <c r="G393" s="8"/>
      <c r="H393" s="8"/>
    </row>
    <row r="394" spans="1:8" x14ac:dyDescent="0.2">
      <c r="A394" s="8"/>
      <c r="B394" s="8"/>
      <c r="C394" s="8"/>
      <c r="D394" s="8"/>
      <c r="E394" s="185"/>
      <c r="F394" s="8"/>
      <c r="G394" s="8"/>
      <c r="H394" s="8"/>
    </row>
    <row r="395" spans="1:8" x14ac:dyDescent="0.2">
      <c r="A395" s="8"/>
      <c r="B395" s="8"/>
      <c r="C395" s="8"/>
      <c r="D395" s="8"/>
      <c r="E395" s="185"/>
      <c r="F395" s="8"/>
      <c r="G395" s="8"/>
      <c r="H395" s="8"/>
    </row>
    <row r="396" spans="1:8" x14ac:dyDescent="0.2">
      <c r="A396" s="8"/>
      <c r="B396" s="8"/>
      <c r="C396" s="8"/>
      <c r="D396" s="8"/>
      <c r="E396" s="185"/>
      <c r="F396" s="8"/>
      <c r="G396" s="8"/>
      <c r="H396" s="8"/>
    </row>
    <row r="397" spans="1:8" x14ac:dyDescent="0.2">
      <c r="A397" s="8"/>
      <c r="B397" s="8"/>
      <c r="C397" s="8"/>
      <c r="D397" s="8"/>
      <c r="E397" s="185"/>
      <c r="F397" s="8"/>
      <c r="G397" s="8"/>
      <c r="H397" s="8"/>
    </row>
    <row r="398" spans="1:8" x14ac:dyDescent="0.2">
      <c r="A398" s="8"/>
      <c r="B398" s="8"/>
      <c r="C398" s="8"/>
      <c r="D398" s="8"/>
      <c r="E398" s="185"/>
      <c r="F398" s="8"/>
      <c r="G398" s="8"/>
      <c r="H398" s="8"/>
    </row>
    <row r="399" spans="1:8" x14ac:dyDescent="0.2">
      <c r="A399" s="8"/>
      <c r="B399" s="8"/>
      <c r="C399" s="8"/>
      <c r="D399" s="8"/>
      <c r="E399" s="185"/>
      <c r="F399" s="8"/>
      <c r="G399" s="8"/>
      <c r="H399" s="8"/>
    </row>
    <row r="400" spans="1:8" x14ac:dyDescent="0.2">
      <c r="A400" s="8"/>
      <c r="B400" s="8"/>
      <c r="C400" s="8"/>
      <c r="D400" s="8"/>
      <c r="E400" s="185"/>
      <c r="F400" s="8"/>
      <c r="G400" s="8"/>
      <c r="H400" s="8"/>
    </row>
    <row r="401" spans="1:8" x14ac:dyDescent="0.2">
      <c r="A401" s="8"/>
      <c r="B401" s="8"/>
      <c r="C401" s="8"/>
      <c r="D401" s="8"/>
      <c r="E401" s="185"/>
      <c r="F401" s="8"/>
      <c r="G401" s="8"/>
      <c r="H401" s="8"/>
    </row>
    <row r="402" spans="1:8" x14ac:dyDescent="0.2">
      <c r="A402" s="8"/>
      <c r="B402" s="8"/>
      <c r="C402" s="8"/>
      <c r="D402" s="8"/>
      <c r="E402" s="185"/>
      <c r="F402" s="8"/>
      <c r="G402" s="8"/>
      <c r="H402" s="8"/>
    </row>
    <row r="403" spans="1:8" x14ac:dyDescent="0.2">
      <c r="A403" s="8"/>
      <c r="B403" s="8"/>
      <c r="C403" s="8"/>
      <c r="D403" s="8"/>
      <c r="E403" s="185"/>
      <c r="F403" s="8"/>
      <c r="G403" s="8"/>
      <c r="H403" s="8"/>
    </row>
    <row r="404" spans="1:8" x14ac:dyDescent="0.2">
      <c r="A404" s="8"/>
      <c r="B404" s="8"/>
      <c r="C404" s="8"/>
      <c r="D404" s="8"/>
      <c r="E404" s="185"/>
      <c r="F404" s="8"/>
      <c r="G404" s="8"/>
      <c r="H404" s="8"/>
    </row>
    <row r="405" spans="1:8" x14ac:dyDescent="0.2">
      <c r="A405" s="8"/>
      <c r="B405" s="8"/>
      <c r="C405" s="8"/>
      <c r="D405" s="8"/>
      <c r="E405" s="185"/>
      <c r="F405" s="8"/>
      <c r="G405" s="8"/>
      <c r="H405" s="8"/>
    </row>
    <row r="406" spans="1:8" x14ac:dyDescent="0.2">
      <c r="A406" s="8"/>
      <c r="B406" s="8"/>
      <c r="C406" s="8"/>
      <c r="D406" s="8"/>
      <c r="E406" s="185"/>
      <c r="F406" s="8"/>
      <c r="G406" s="8"/>
      <c r="H406" s="8"/>
    </row>
    <row r="407" spans="1:8" x14ac:dyDescent="0.2">
      <c r="A407" s="8"/>
      <c r="B407" s="8"/>
      <c r="C407" s="8"/>
      <c r="D407" s="8"/>
      <c r="E407" s="185"/>
      <c r="F407" s="8"/>
      <c r="G407" s="8"/>
      <c r="H407" s="8"/>
    </row>
    <row r="408" spans="1:8" x14ac:dyDescent="0.2">
      <c r="A408" s="8"/>
      <c r="B408" s="8"/>
      <c r="C408" s="8"/>
      <c r="D408" s="8"/>
      <c r="E408" s="185"/>
      <c r="F408" s="8"/>
      <c r="G408" s="8"/>
      <c r="H408" s="8"/>
    </row>
    <row r="409" spans="1:8" x14ac:dyDescent="0.2">
      <c r="A409" s="8"/>
      <c r="B409" s="8"/>
      <c r="C409" s="8"/>
      <c r="D409" s="8"/>
      <c r="E409" s="185"/>
      <c r="F409" s="8"/>
      <c r="G409" s="8"/>
      <c r="H409" s="8"/>
    </row>
    <row r="410" spans="1:8" x14ac:dyDescent="0.2">
      <c r="A410" s="8"/>
      <c r="B410" s="8"/>
      <c r="C410" s="8"/>
      <c r="D410" s="8"/>
      <c r="E410" s="185"/>
      <c r="F410" s="8"/>
      <c r="G410" s="8"/>
      <c r="H410" s="8"/>
    </row>
    <row r="411" spans="1:8" x14ac:dyDescent="0.2">
      <c r="A411" s="8"/>
      <c r="B411" s="8"/>
      <c r="C411" s="8"/>
      <c r="D411" s="8"/>
      <c r="E411" s="185"/>
      <c r="F411" s="8"/>
      <c r="G411" s="8"/>
      <c r="H411" s="8"/>
    </row>
    <row r="412" spans="1:8" x14ac:dyDescent="0.2">
      <c r="A412" s="8"/>
      <c r="B412" s="8"/>
      <c r="C412" s="8"/>
      <c r="D412" s="8"/>
      <c r="E412" s="185"/>
      <c r="F412" s="8"/>
      <c r="G412" s="8"/>
      <c r="H412" s="8"/>
    </row>
    <row r="413" spans="1:8" x14ac:dyDescent="0.2">
      <c r="A413" s="8"/>
      <c r="B413" s="8"/>
      <c r="C413" s="8"/>
      <c r="D413" s="8"/>
      <c r="E413" s="185"/>
      <c r="F413" s="8"/>
      <c r="G413" s="8"/>
      <c r="H413" s="8"/>
    </row>
    <row r="414" spans="1:8" x14ac:dyDescent="0.2">
      <c r="A414" s="8"/>
      <c r="B414" s="8"/>
      <c r="C414" s="8"/>
      <c r="D414" s="8"/>
      <c r="E414" s="185"/>
      <c r="F414" s="8"/>
      <c r="G414" s="8"/>
      <c r="H414" s="8"/>
    </row>
    <row r="415" spans="1:8" x14ac:dyDescent="0.2">
      <c r="A415" s="8"/>
      <c r="B415" s="8"/>
      <c r="C415" s="8"/>
      <c r="D415" s="8"/>
      <c r="E415" s="185"/>
      <c r="F415" s="8"/>
      <c r="G415" s="8"/>
      <c r="H415" s="8"/>
    </row>
    <row r="416" spans="1:8" x14ac:dyDescent="0.2">
      <c r="A416" s="8"/>
      <c r="B416" s="8"/>
      <c r="C416" s="8"/>
      <c r="D416" s="8"/>
      <c r="E416" s="185"/>
      <c r="F416" s="8"/>
      <c r="G416" s="8"/>
      <c r="H416" s="8"/>
    </row>
    <row r="417" spans="1:8" x14ac:dyDescent="0.2">
      <c r="A417" s="8"/>
      <c r="B417" s="8"/>
      <c r="C417" s="8"/>
      <c r="D417" s="8"/>
      <c r="E417" s="185"/>
      <c r="F417" s="8"/>
      <c r="G417" s="8"/>
      <c r="H417" s="8"/>
    </row>
    <row r="418" spans="1:8" x14ac:dyDescent="0.2">
      <c r="A418" s="8"/>
      <c r="B418" s="8"/>
      <c r="C418" s="8"/>
      <c r="D418" s="8"/>
      <c r="E418" s="185"/>
      <c r="F418" s="8"/>
      <c r="G418" s="8"/>
      <c r="H418" s="8"/>
    </row>
    <row r="419" spans="1:8" x14ac:dyDescent="0.2">
      <c r="A419" s="8"/>
      <c r="B419" s="8"/>
      <c r="C419" s="8"/>
      <c r="D419" s="8"/>
      <c r="E419" s="185"/>
      <c r="F419" s="8"/>
      <c r="G419" s="8"/>
      <c r="H419" s="8"/>
    </row>
    <row r="420" spans="1:8" x14ac:dyDescent="0.2">
      <c r="A420" s="8"/>
      <c r="B420" s="8"/>
      <c r="C420" s="8"/>
      <c r="D420" s="8"/>
      <c r="E420" s="185"/>
      <c r="F420" s="8"/>
      <c r="G420" s="8"/>
      <c r="H420" s="8"/>
    </row>
    <row r="421" spans="1:8" x14ac:dyDescent="0.2">
      <c r="A421" s="8"/>
      <c r="B421" s="8"/>
      <c r="C421" s="8"/>
      <c r="D421" s="8"/>
      <c r="E421" s="185"/>
      <c r="F421" s="8"/>
      <c r="G421" s="8"/>
      <c r="H421" s="8"/>
    </row>
    <row r="422" spans="1:8" x14ac:dyDescent="0.2">
      <c r="A422" s="8"/>
      <c r="B422" s="8"/>
      <c r="C422" s="8"/>
      <c r="D422" s="8"/>
      <c r="E422" s="185"/>
      <c r="F422" s="8"/>
      <c r="G422" s="8"/>
      <c r="H422" s="8"/>
    </row>
    <row r="423" spans="1:8" x14ac:dyDescent="0.2">
      <c r="A423" s="8"/>
      <c r="B423" s="8"/>
      <c r="C423" s="8"/>
      <c r="D423" s="8"/>
      <c r="E423" s="185"/>
      <c r="F423" s="8"/>
      <c r="G423" s="8"/>
      <c r="H423" s="8"/>
    </row>
    <row r="424" spans="1:8" x14ac:dyDescent="0.2">
      <c r="A424" s="8"/>
      <c r="B424" s="8"/>
      <c r="C424" s="8"/>
      <c r="D424" s="8"/>
      <c r="E424" s="185"/>
      <c r="F424" s="8"/>
      <c r="G424" s="8"/>
      <c r="H424" s="8"/>
    </row>
    <row r="425" spans="1:8" x14ac:dyDescent="0.2">
      <c r="A425" s="8"/>
      <c r="B425" s="8"/>
      <c r="C425" s="8"/>
      <c r="D425" s="8"/>
      <c r="E425" s="185"/>
      <c r="F425" s="8"/>
      <c r="G425" s="8"/>
      <c r="H425" s="8"/>
    </row>
    <row r="426" spans="1:8" x14ac:dyDescent="0.2">
      <c r="A426" s="8"/>
      <c r="B426" s="8"/>
      <c r="C426" s="8"/>
      <c r="D426" s="8"/>
      <c r="E426" s="185"/>
      <c r="F426" s="8"/>
      <c r="G426" s="8"/>
      <c r="H426" s="8"/>
    </row>
    <row r="427" spans="1:8" x14ac:dyDescent="0.2">
      <c r="A427" s="8"/>
      <c r="B427" s="8"/>
      <c r="C427" s="8"/>
      <c r="D427" s="8"/>
      <c r="E427" s="185"/>
      <c r="F427" s="8"/>
      <c r="G427" s="8"/>
      <c r="H427" s="8"/>
    </row>
    <row r="428" spans="1:8" x14ac:dyDescent="0.2">
      <c r="A428" s="8"/>
      <c r="B428" s="8"/>
      <c r="C428" s="8"/>
      <c r="D428" s="8"/>
      <c r="E428" s="185"/>
      <c r="F428" s="8"/>
      <c r="G428" s="8"/>
      <c r="H428" s="8"/>
    </row>
    <row r="429" spans="1:8" x14ac:dyDescent="0.2">
      <c r="A429" s="8"/>
      <c r="B429" s="8"/>
      <c r="C429" s="8"/>
      <c r="D429" s="8"/>
      <c r="E429" s="185"/>
      <c r="F429" s="8"/>
      <c r="G429" s="8"/>
      <c r="H429" s="8"/>
    </row>
    <row r="430" spans="1:8" x14ac:dyDescent="0.2">
      <c r="A430" s="8"/>
      <c r="B430" s="8"/>
      <c r="C430" s="8"/>
      <c r="D430" s="8"/>
      <c r="E430" s="185"/>
      <c r="F430" s="8"/>
      <c r="G430" s="8"/>
      <c r="H430" s="8"/>
    </row>
    <row r="431" spans="1:8" x14ac:dyDescent="0.2">
      <c r="A431" s="8"/>
      <c r="B431" s="8"/>
      <c r="C431" s="8"/>
      <c r="D431" s="8"/>
      <c r="E431" s="185"/>
      <c r="F431" s="8"/>
      <c r="G431" s="8"/>
      <c r="H431" s="8"/>
    </row>
    <row r="432" spans="1:8" x14ac:dyDescent="0.2">
      <c r="A432" s="8"/>
      <c r="B432" s="8"/>
      <c r="C432" s="8"/>
      <c r="D432" s="8"/>
      <c r="E432" s="185"/>
      <c r="F432" s="8"/>
      <c r="G432" s="8"/>
      <c r="H432" s="8"/>
    </row>
    <row r="433" spans="1:8" x14ac:dyDescent="0.2">
      <c r="A433" s="8"/>
      <c r="B433" s="8"/>
      <c r="C433" s="8"/>
      <c r="D433" s="8"/>
      <c r="E433" s="185"/>
      <c r="F433" s="8"/>
      <c r="G433" s="8"/>
      <c r="H433" s="8"/>
    </row>
    <row r="434" spans="1:8" x14ac:dyDescent="0.2">
      <c r="A434" s="8"/>
      <c r="B434" s="8"/>
      <c r="C434" s="8"/>
      <c r="D434" s="8"/>
      <c r="E434" s="185"/>
      <c r="F434" s="8"/>
      <c r="G434" s="8"/>
      <c r="H434" s="8"/>
    </row>
    <row r="435" spans="1:8" x14ac:dyDescent="0.2">
      <c r="A435" s="8"/>
      <c r="B435" s="8"/>
      <c r="C435" s="8"/>
      <c r="D435" s="8"/>
      <c r="E435" s="185"/>
      <c r="F435" s="8"/>
      <c r="G435" s="8"/>
      <c r="H435" s="8"/>
    </row>
    <row r="436" spans="1:8" x14ac:dyDescent="0.2">
      <c r="A436" s="8"/>
      <c r="B436" s="8"/>
      <c r="C436" s="8"/>
      <c r="D436" s="8"/>
      <c r="E436" s="185"/>
      <c r="F436" s="8"/>
      <c r="G436" s="8"/>
      <c r="H436" s="8"/>
    </row>
    <row r="437" spans="1:8" x14ac:dyDescent="0.2">
      <c r="A437" s="8"/>
      <c r="B437" s="8"/>
      <c r="C437" s="8"/>
      <c r="D437" s="8"/>
      <c r="E437" s="185"/>
      <c r="F437" s="8"/>
      <c r="G437" s="8"/>
      <c r="H437" s="8"/>
    </row>
    <row r="438" spans="1:8" x14ac:dyDescent="0.2">
      <c r="A438" s="8"/>
      <c r="B438" s="8"/>
      <c r="C438" s="8"/>
      <c r="D438" s="8"/>
      <c r="E438" s="185"/>
      <c r="F438" s="8"/>
      <c r="G438" s="8"/>
      <c r="H438" s="8"/>
    </row>
    <row r="439" spans="1:8" x14ac:dyDescent="0.2">
      <c r="A439" s="8"/>
      <c r="B439" s="8"/>
      <c r="C439" s="8"/>
      <c r="D439" s="8"/>
      <c r="E439" s="185"/>
      <c r="F439" s="8"/>
      <c r="G439" s="8"/>
      <c r="H439" s="8"/>
    </row>
    <row r="440" spans="1:8" x14ac:dyDescent="0.2">
      <c r="A440" s="8"/>
      <c r="B440" s="8"/>
      <c r="C440" s="8"/>
      <c r="D440" s="8"/>
      <c r="E440" s="185"/>
      <c r="F440" s="8"/>
      <c r="G440" s="8"/>
      <c r="H440" s="8"/>
    </row>
    <row r="441" spans="1:8" x14ac:dyDescent="0.2">
      <c r="A441" s="8"/>
      <c r="B441" s="8"/>
      <c r="C441" s="8"/>
      <c r="D441" s="8"/>
      <c r="E441" s="185"/>
      <c r="F441" s="8"/>
      <c r="G441" s="8"/>
      <c r="H441" s="8"/>
    </row>
    <row r="442" spans="1:8" x14ac:dyDescent="0.2">
      <c r="A442" s="8"/>
      <c r="B442" s="8"/>
      <c r="C442" s="8"/>
      <c r="D442" s="8"/>
      <c r="E442" s="185"/>
      <c r="F442" s="8"/>
      <c r="G442" s="8"/>
      <c r="H442" s="8"/>
    </row>
    <row r="443" spans="1:8" x14ac:dyDescent="0.2">
      <c r="A443" s="8"/>
      <c r="B443" s="8"/>
      <c r="C443" s="8"/>
      <c r="D443" s="8"/>
      <c r="E443" s="185"/>
      <c r="F443" s="8"/>
      <c r="G443" s="8"/>
      <c r="H443" s="8"/>
    </row>
    <row r="444" spans="1:8" x14ac:dyDescent="0.2">
      <c r="A444" s="8"/>
      <c r="B444" s="8"/>
      <c r="C444" s="8"/>
      <c r="D444" s="8"/>
      <c r="E444" s="185"/>
      <c r="F444" s="8"/>
      <c r="G444" s="8"/>
      <c r="H444" s="8"/>
    </row>
    <row r="445" spans="1:8" x14ac:dyDescent="0.2">
      <c r="A445" s="8"/>
      <c r="B445" s="8"/>
      <c r="C445" s="8"/>
      <c r="D445" s="8"/>
      <c r="E445" s="185"/>
      <c r="F445" s="8"/>
      <c r="G445" s="8"/>
      <c r="H445" s="8"/>
    </row>
    <row r="446" spans="1:8" x14ac:dyDescent="0.2">
      <c r="A446" s="8"/>
      <c r="B446" s="8"/>
      <c r="C446" s="8"/>
      <c r="D446" s="8"/>
      <c r="E446" s="185"/>
      <c r="F446" s="8"/>
      <c r="G446" s="8"/>
      <c r="H446" s="8"/>
    </row>
    <row r="447" spans="1:8" x14ac:dyDescent="0.2">
      <c r="A447" s="8"/>
      <c r="B447" s="8"/>
      <c r="C447" s="8"/>
      <c r="D447" s="8"/>
      <c r="E447" s="185"/>
      <c r="F447" s="8"/>
      <c r="G447" s="8"/>
      <c r="H447" s="8"/>
    </row>
    <row r="448" spans="1:8" x14ac:dyDescent="0.2">
      <c r="A448" s="8"/>
      <c r="B448" s="8"/>
      <c r="C448" s="8"/>
      <c r="D448" s="8"/>
      <c r="E448" s="185"/>
      <c r="F448" s="8"/>
      <c r="G448" s="8"/>
      <c r="H448" s="8"/>
    </row>
    <row r="449" spans="1:8" x14ac:dyDescent="0.2">
      <c r="A449" s="8"/>
      <c r="B449" s="8"/>
      <c r="C449" s="8"/>
      <c r="D449" s="8"/>
      <c r="E449" s="185"/>
      <c r="F449" s="8"/>
      <c r="G449" s="8"/>
      <c r="H449" s="8"/>
    </row>
    <row r="450" spans="1:8" x14ac:dyDescent="0.2">
      <c r="A450" s="8"/>
      <c r="B450" s="8"/>
      <c r="C450" s="8"/>
      <c r="D450" s="8"/>
      <c r="E450" s="185"/>
      <c r="F450" s="8"/>
      <c r="G450" s="8"/>
      <c r="H450" s="8"/>
    </row>
    <row r="451" spans="1:8" x14ac:dyDescent="0.2">
      <c r="A451" s="8"/>
      <c r="B451" s="8"/>
      <c r="C451" s="8"/>
      <c r="D451" s="8"/>
      <c r="E451" s="185"/>
      <c r="F451" s="8"/>
      <c r="G451" s="8"/>
      <c r="H451" s="8"/>
    </row>
    <row r="452" spans="1:8" x14ac:dyDescent="0.2">
      <c r="A452" s="8"/>
      <c r="B452" s="8"/>
      <c r="C452" s="8"/>
      <c r="D452" s="8"/>
      <c r="E452" s="185"/>
      <c r="F452" s="8"/>
      <c r="G452" s="8"/>
      <c r="H452" s="8"/>
    </row>
    <row r="453" spans="1:8" x14ac:dyDescent="0.2">
      <c r="A453" s="8"/>
      <c r="B453" s="8"/>
      <c r="C453" s="8"/>
      <c r="D453" s="8"/>
      <c r="E453" s="185"/>
      <c r="F453" s="8"/>
      <c r="G453" s="8"/>
      <c r="H453" s="8"/>
    </row>
    <row r="454" spans="1:8" x14ac:dyDescent="0.2">
      <c r="A454" s="8"/>
      <c r="B454" s="8"/>
      <c r="C454" s="8"/>
      <c r="D454" s="8"/>
      <c r="E454" s="185"/>
      <c r="F454" s="8"/>
      <c r="G454" s="8"/>
      <c r="H454" s="8"/>
    </row>
    <row r="455" spans="1:8" x14ac:dyDescent="0.2">
      <c r="A455" s="8"/>
      <c r="B455" s="8"/>
      <c r="C455" s="8"/>
      <c r="D455" s="8"/>
      <c r="E455" s="185"/>
      <c r="F455" s="8"/>
      <c r="G455" s="8"/>
      <c r="H455" s="8"/>
    </row>
    <row r="456" spans="1:8" x14ac:dyDescent="0.2">
      <c r="A456" s="8"/>
      <c r="B456" s="8"/>
      <c r="C456" s="8"/>
      <c r="D456" s="8"/>
      <c r="E456" s="185"/>
      <c r="F456" s="8"/>
      <c r="G456" s="8"/>
      <c r="H456" s="8"/>
    </row>
    <row r="457" spans="1:8" x14ac:dyDescent="0.2">
      <c r="A457" s="8"/>
      <c r="B457" s="8"/>
      <c r="C457" s="8"/>
      <c r="D457" s="8"/>
      <c r="E457" s="185"/>
      <c r="F457" s="8"/>
      <c r="G457" s="8"/>
      <c r="H457" s="8"/>
    </row>
    <row r="458" spans="1:8" x14ac:dyDescent="0.2">
      <c r="A458" s="8"/>
      <c r="B458" s="8"/>
      <c r="C458" s="8"/>
      <c r="D458" s="8"/>
      <c r="E458" s="185"/>
      <c r="F458" s="8"/>
      <c r="G458" s="8"/>
      <c r="H458" s="8"/>
    </row>
    <row r="459" spans="1:8" x14ac:dyDescent="0.2">
      <c r="A459" s="8"/>
      <c r="B459" s="8"/>
      <c r="C459" s="8"/>
      <c r="D459" s="8"/>
      <c r="E459" s="185"/>
      <c r="F459" s="8"/>
      <c r="G459" s="8"/>
      <c r="H459" s="8"/>
    </row>
    <row r="460" spans="1:8" x14ac:dyDescent="0.2">
      <c r="A460" s="8"/>
      <c r="B460" s="8"/>
      <c r="C460" s="8"/>
      <c r="D460" s="8"/>
      <c r="E460" s="185"/>
      <c r="F460" s="8"/>
      <c r="G460" s="8"/>
      <c r="H460" s="8"/>
    </row>
    <row r="461" spans="1:8" x14ac:dyDescent="0.2">
      <c r="A461" s="8"/>
      <c r="B461" s="8"/>
      <c r="C461" s="8"/>
      <c r="D461" s="8"/>
      <c r="E461" s="185"/>
      <c r="F461" s="8"/>
      <c r="G461" s="8"/>
      <c r="H461" s="8"/>
    </row>
    <row r="462" spans="1:8" x14ac:dyDescent="0.2">
      <c r="A462" s="8"/>
      <c r="B462" s="8"/>
      <c r="C462" s="8"/>
      <c r="D462" s="8"/>
      <c r="E462" s="185"/>
      <c r="F462" s="8"/>
      <c r="G462" s="8"/>
      <c r="H462" s="8"/>
    </row>
    <row r="463" spans="1:8" x14ac:dyDescent="0.2">
      <c r="A463" s="8"/>
      <c r="B463" s="8"/>
      <c r="C463" s="8"/>
      <c r="D463" s="8"/>
      <c r="E463" s="185"/>
      <c r="F463" s="8"/>
      <c r="G463" s="8"/>
      <c r="H463" s="8"/>
    </row>
    <row r="464" spans="1:8" x14ac:dyDescent="0.2">
      <c r="A464" s="8"/>
      <c r="B464" s="8"/>
      <c r="C464" s="8"/>
      <c r="D464" s="8"/>
      <c r="E464" s="185"/>
      <c r="F464" s="8"/>
      <c r="G464" s="8"/>
      <c r="H464" s="8"/>
    </row>
    <row r="465" spans="1:8" x14ac:dyDescent="0.2">
      <c r="A465" s="8"/>
      <c r="B465" s="8"/>
      <c r="C465" s="8"/>
      <c r="D465" s="8"/>
      <c r="E465" s="185"/>
      <c r="F465" s="8"/>
      <c r="G465" s="8"/>
      <c r="H465" s="8"/>
    </row>
    <row r="466" spans="1:8" x14ac:dyDescent="0.2">
      <c r="A466" s="8"/>
      <c r="B466" s="8"/>
      <c r="C466" s="8"/>
      <c r="D466" s="8"/>
      <c r="E466" s="185"/>
      <c r="F466" s="8"/>
      <c r="G466" s="8"/>
      <c r="H466" s="8"/>
    </row>
    <row r="467" spans="1:8" x14ac:dyDescent="0.2">
      <c r="A467" s="8"/>
      <c r="B467" s="8"/>
      <c r="C467" s="8"/>
      <c r="D467" s="8"/>
      <c r="E467" s="185"/>
      <c r="F467" s="8"/>
      <c r="G467" s="8"/>
      <c r="H467" s="8"/>
    </row>
    <row r="468" spans="1:8" x14ac:dyDescent="0.2">
      <c r="A468" s="8"/>
      <c r="B468" s="8"/>
      <c r="C468" s="8"/>
      <c r="D468" s="8"/>
      <c r="E468" s="185"/>
      <c r="F468" s="8"/>
      <c r="G468" s="8"/>
      <c r="H468" s="8"/>
    </row>
    <row r="469" spans="1:8" x14ac:dyDescent="0.2">
      <c r="A469" s="8"/>
      <c r="B469" s="8"/>
      <c r="C469" s="8"/>
      <c r="D469" s="8"/>
      <c r="E469" s="185"/>
      <c r="F469" s="8"/>
      <c r="G469" s="8"/>
      <c r="H469" s="8"/>
    </row>
    <row r="470" spans="1:8" x14ac:dyDescent="0.2">
      <c r="A470" s="8"/>
      <c r="B470" s="8"/>
      <c r="C470" s="8"/>
      <c r="D470" s="8"/>
      <c r="E470" s="185"/>
      <c r="F470" s="8"/>
      <c r="G470" s="8"/>
      <c r="H470" s="8"/>
    </row>
    <row r="471" spans="1:8" x14ac:dyDescent="0.2">
      <c r="A471" s="8"/>
      <c r="B471" s="8"/>
      <c r="C471" s="8"/>
      <c r="D471" s="8"/>
      <c r="E471" s="185"/>
      <c r="F471" s="8"/>
      <c r="G471" s="8"/>
      <c r="H471" s="8"/>
    </row>
    <row r="472" spans="1:8" x14ac:dyDescent="0.2">
      <c r="A472" s="8"/>
      <c r="B472" s="8"/>
      <c r="C472" s="8"/>
      <c r="D472" s="8"/>
      <c r="E472" s="185"/>
      <c r="F472" s="8"/>
      <c r="G472" s="8"/>
      <c r="H472" s="8"/>
    </row>
    <row r="473" spans="1:8" x14ac:dyDescent="0.2">
      <c r="A473" s="8"/>
      <c r="B473" s="8"/>
      <c r="C473" s="8"/>
      <c r="D473" s="8"/>
      <c r="E473" s="185"/>
      <c r="F473" s="8"/>
      <c r="G473" s="8"/>
      <c r="H473" s="8"/>
    </row>
    <row r="474" spans="1:8" x14ac:dyDescent="0.2">
      <c r="A474" s="8"/>
      <c r="B474" s="8"/>
      <c r="C474" s="8"/>
      <c r="D474" s="8"/>
      <c r="E474" s="185"/>
      <c r="F474" s="8"/>
      <c r="G474" s="8"/>
      <c r="H474" s="8"/>
    </row>
    <row r="475" spans="1:8" x14ac:dyDescent="0.2">
      <c r="A475" s="8"/>
      <c r="B475" s="8"/>
      <c r="C475" s="8"/>
      <c r="D475" s="8"/>
      <c r="E475" s="185"/>
      <c r="F475" s="8"/>
      <c r="G475" s="8"/>
      <c r="H475" s="8"/>
    </row>
    <row r="476" spans="1:8" x14ac:dyDescent="0.2">
      <c r="A476" s="8"/>
      <c r="B476" s="8"/>
      <c r="C476" s="8"/>
      <c r="D476" s="8"/>
      <c r="E476" s="185"/>
      <c r="F476" s="8"/>
      <c r="G476" s="8"/>
      <c r="H476" s="8"/>
    </row>
    <row r="477" spans="1:8" x14ac:dyDescent="0.2">
      <c r="A477" s="8"/>
      <c r="B477" s="8"/>
      <c r="C477" s="8"/>
      <c r="D477" s="8"/>
      <c r="E477" s="185"/>
      <c r="F477" s="8"/>
      <c r="G477" s="8"/>
      <c r="H477" s="8"/>
    </row>
    <row r="478" spans="1:8" x14ac:dyDescent="0.2">
      <c r="A478" s="8"/>
      <c r="B478" s="8"/>
      <c r="C478" s="8"/>
      <c r="D478" s="8"/>
      <c r="E478" s="185"/>
      <c r="F478" s="8"/>
      <c r="G478" s="8"/>
      <c r="H478" s="8"/>
    </row>
    <row r="479" spans="1:8" x14ac:dyDescent="0.2">
      <c r="A479" s="8"/>
      <c r="B479" s="8"/>
      <c r="C479" s="8"/>
      <c r="D479" s="8"/>
      <c r="E479" s="185"/>
      <c r="F479" s="8"/>
      <c r="G479" s="8"/>
      <c r="H479" s="8"/>
    </row>
    <row r="480" spans="1:8" x14ac:dyDescent="0.2">
      <c r="A480" s="8"/>
      <c r="B480" s="8"/>
      <c r="C480" s="8"/>
      <c r="D480" s="8"/>
      <c r="E480" s="185"/>
      <c r="F480" s="8"/>
      <c r="G480" s="8"/>
      <c r="H480" s="8"/>
    </row>
    <row r="481" spans="1:8" x14ac:dyDescent="0.2">
      <c r="A481" s="8"/>
      <c r="B481" s="8"/>
      <c r="C481" s="8"/>
      <c r="D481" s="8"/>
      <c r="E481" s="185"/>
      <c r="F481" s="8"/>
      <c r="G481" s="8"/>
      <c r="H481" s="8"/>
    </row>
    <row r="482" spans="1:8" x14ac:dyDescent="0.2">
      <c r="A482" s="8"/>
      <c r="B482" s="8"/>
      <c r="C482" s="8"/>
      <c r="D482" s="8"/>
      <c r="E482" s="185"/>
      <c r="F482" s="8"/>
      <c r="G482" s="8"/>
      <c r="H482" s="8"/>
    </row>
    <row r="483" spans="1:8" x14ac:dyDescent="0.2">
      <c r="A483" s="8"/>
      <c r="B483" s="8"/>
      <c r="C483" s="8"/>
      <c r="D483" s="8"/>
      <c r="E483" s="185"/>
      <c r="F483" s="8"/>
      <c r="G483" s="8"/>
      <c r="H483" s="8"/>
    </row>
    <row r="484" spans="1:8" x14ac:dyDescent="0.2">
      <c r="A484" s="8"/>
      <c r="B484" s="8"/>
      <c r="C484" s="8"/>
      <c r="D484" s="8"/>
      <c r="E484" s="185"/>
      <c r="F484" s="8"/>
      <c r="G484" s="8"/>
      <c r="H484" s="8"/>
    </row>
    <row r="485" spans="1:8" x14ac:dyDescent="0.2">
      <c r="A485" s="8"/>
      <c r="B485" s="8"/>
      <c r="C485" s="8"/>
      <c r="D485" s="8"/>
      <c r="E485" s="185"/>
      <c r="F485" s="8"/>
      <c r="G485" s="8"/>
      <c r="H485" s="8"/>
    </row>
    <row r="486" spans="1:8" x14ac:dyDescent="0.2">
      <c r="A486" s="8"/>
      <c r="B486" s="8"/>
      <c r="C486" s="8"/>
      <c r="D486" s="8"/>
      <c r="E486" s="185"/>
      <c r="F486" s="8"/>
      <c r="G486" s="8"/>
      <c r="H486" s="8"/>
    </row>
    <row r="487" spans="1:8" x14ac:dyDescent="0.2">
      <c r="A487" s="8"/>
      <c r="B487" s="8"/>
      <c r="C487" s="8"/>
      <c r="D487" s="8"/>
      <c r="E487" s="185"/>
      <c r="F487" s="8"/>
      <c r="G487" s="8"/>
      <c r="H487" s="8"/>
    </row>
    <row r="488" spans="1:8" x14ac:dyDescent="0.2">
      <c r="A488" s="8"/>
      <c r="B488" s="8"/>
      <c r="C488" s="8"/>
      <c r="D488" s="8"/>
      <c r="E488" s="185"/>
      <c r="F488" s="8"/>
      <c r="G488" s="8"/>
      <c r="H488" s="8"/>
    </row>
    <row r="489" spans="1:8" x14ac:dyDescent="0.2">
      <c r="A489" s="8"/>
      <c r="B489" s="8"/>
      <c r="C489" s="8"/>
      <c r="D489" s="8"/>
      <c r="E489" s="185"/>
      <c r="F489" s="8"/>
      <c r="G489" s="8"/>
      <c r="H489" s="8"/>
    </row>
    <row r="490" spans="1:8" x14ac:dyDescent="0.2">
      <c r="A490" s="8"/>
      <c r="B490" s="8"/>
      <c r="C490" s="8"/>
      <c r="D490" s="8"/>
      <c r="E490" s="185"/>
      <c r="F490" s="8"/>
      <c r="G490" s="8"/>
      <c r="H490" s="8"/>
    </row>
    <row r="491" spans="1:8" x14ac:dyDescent="0.2">
      <c r="A491" s="8"/>
      <c r="B491" s="8"/>
      <c r="C491" s="8"/>
      <c r="D491" s="8"/>
      <c r="E491" s="185"/>
      <c r="F491" s="8"/>
      <c r="G491" s="8"/>
      <c r="H491" s="8"/>
    </row>
    <row r="492" spans="1:8" x14ac:dyDescent="0.2">
      <c r="A492" s="8"/>
      <c r="B492" s="8"/>
      <c r="C492" s="8"/>
      <c r="D492" s="8"/>
      <c r="E492" s="185"/>
      <c r="F492" s="8"/>
      <c r="G492" s="8"/>
      <c r="H492" s="8"/>
    </row>
    <row r="493" spans="1:8" x14ac:dyDescent="0.2">
      <c r="A493" s="8"/>
      <c r="B493" s="8"/>
      <c r="C493" s="8"/>
      <c r="D493" s="8"/>
      <c r="E493" s="185"/>
      <c r="F493" s="8"/>
      <c r="G493" s="8"/>
      <c r="H493" s="8"/>
    </row>
    <row r="494" spans="1:8" x14ac:dyDescent="0.2">
      <c r="A494" s="8"/>
      <c r="B494" s="8"/>
      <c r="C494" s="8"/>
      <c r="D494" s="8"/>
      <c r="E494" s="185"/>
      <c r="F494" s="8"/>
      <c r="G494" s="8"/>
      <c r="H494" s="8"/>
    </row>
    <row r="495" spans="1:8" x14ac:dyDescent="0.2">
      <c r="A495" s="8"/>
      <c r="B495" s="8"/>
      <c r="C495" s="8"/>
      <c r="D495" s="8"/>
      <c r="E495" s="185"/>
      <c r="F495" s="8"/>
      <c r="G495" s="8"/>
      <c r="H495" s="8"/>
    </row>
    <row r="496" spans="1:8" x14ac:dyDescent="0.2">
      <c r="A496" s="8"/>
      <c r="B496" s="8"/>
      <c r="C496" s="8"/>
      <c r="D496" s="8"/>
      <c r="E496" s="185"/>
      <c r="F496" s="8"/>
      <c r="G496" s="8"/>
      <c r="H496" s="8"/>
    </row>
    <row r="497" spans="1:8" x14ac:dyDescent="0.2">
      <c r="A497" s="8"/>
      <c r="B497" s="8"/>
      <c r="C497" s="8"/>
      <c r="D497" s="8"/>
      <c r="E497" s="185"/>
      <c r="F497" s="8"/>
      <c r="G497" s="8"/>
      <c r="H497" s="8"/>
    </row>
    <row r="498" spans="1:8" x14ac:dyDescent="0.2">
      <c r="A498" s="8"/>
      <c r="B498" s="8"/>
      <c r="C498" s="8"/>
      <c r="D498" s="8"/>
      <c r="E498" s="185"/>
      <c r="F498" s="8"/>
      <c r="G498" s="8"/>
      <c r="H498" s="8"/>
    </row>
    <row r="499" spans="1:8" x14ac:dyDescent="0.2">
      <c r="A499" s="8"/>
      <c r="B499" s="8"/>
      <c r="C499" s="8"/>
      <c r="D499" s="8"/>
      <c r="E499" s="185"/>
      <c r="F499" s="8"/>
      <c r="G499" s="8"/>
      <c r="H499" s="8"/>
    </row>
    <row r="500" spans="1:8" x14ac:dyDescent="0.2">
      <c r="A500" s="8"/>
      <c r="B500" s="8"/>
      <c r="C500" s="8"/>
      <c r="D500" s="8"/>
      <c r="E500" s="185"/>
      <c r="F500" s="8"/>
      <c r="G500" s="8"/>
      <c r="H500" s="8"/>
    </row>
    <row r="501" spans="1:8" x14ac:dyDescent="0.2">
      <c r="A501" s="8"/>
      <c r="B501" s="8"/>
      <c r="C501" s="8"/>
      <c r="D501" s="8"/>
      <c r="E501" s="185"/>
      <c r="F501" s="8"/>
      <c r="G501" s="8"/>
      <c r="H501" s="8"/>
    </row>
    <row r="502" spans="1:8" x14ac:dyDescent="0.2">
      <c r="A502" s="8"/>
      <c r="B502" s="8"/>
      <c r="C502" s="8"/>
      <c r="D502" s="8"/>
      <c r="E502" s="185"/>
      <c r="F502" s="8"/>
      <c r="G502" s="8"/>
      <c r="H502" s="8"/>
    </row>
    <row r="503" spans="1:8" x14ac:dyDescent="0.2">
      <c r="A503" s="8"/>
      <c r="B503" s="8"/>
      <c r="C503" s="8"/>
      <c r="D503" s="8"/>
      <c r="E503" s="185"/>
      <c r="F503" s="8"/>
      <c r="G503" s="8"/>
      <c r="H503" s="8"/>
    </row>
    <row r="504" spans="1:8" x14ac:dyDescent="0.2">
      <c r="A504" s="8"/>
      <c r="B504" s="8"/>
      <c r="C504" s="8"/>
      <c r="D504" s="8"/>
      <c r="E504" s="185"/>
      <c r="F504" s="8"/>
      <c r="G504" s="8"/>
      <c r="H504" s="8"/>
    </row>
    <row r="505" spans="1:8" x14ac:dyDescent="0.2">
      <c r="A505" s="8"/>
      <c r="B505" s="8"/>
      <c r="C505" s="8"/>
      <c r="D505" s="8"/>
      <c r="E505" s="185"/>
      <c r="F505" s="8"/>
      <c r="G505" s="8"/>
      <c r="H505" s="8"/>
    </row>
    <row r="506" spans="1:8" x14ac:dyDescent="0.2">
      <c r="A506" s="8"/>
      <c r="B506" s="8"/>
      <c r="C506" s="8"/>
      <c r="D506" s="8"/>
      <c r="E506" s="185"/>
      <c r="F506" s="8"/>
      <c r="G506" s="8"/>
      <c r="H506" s="8"/>
    </row>
    <row r="507" spans="1:8" x14ac:dyDescent="0.2">
      <c r="A507" s="8"/>
      <c r="B507" s="8"/>
      <c r="C507" s="8"/>
      <c r="D507" s="8"/>
      <c r="E507" s="185"/>
      <c r="F507" s="8"/>
      <c r="G507" s="8"/>
      <c r="H507" s="8"/>
    </row>
    <row r="508" spans="1:8" x14ac:dyDescent="0.2">
      <c r="A508" s="8"/>
      <c r="B508" s="8"/>
      <c r="C508" s="8"/>
      <c r="D508" s="8"/>
      <c r="E508" s="185"/>
      <c r="F508" s="8"/>
      <c r="G508" s="8"/>
      <c r="H508" s="8"/>
    </row>
    <row r="509" spans="1:8" x14ac:dyDescent="0.2">
      <c r="A509" s="8"/>
      <c r="B509" s="8"/>
      <c r="C509" s="8"/>
      <c r="D509" s="8"/>
      <c r="E509" s="185"/>
      <c r="F509" s="8"/>
      <c r="G509" s="8"/>
      <c r="H509" s="8"/>
    </row>
    <row r="510" spans="1:8" x14ac:dyDescent="0.2">
      <c r="A510" s="8"/>
      <c r="B510" s="8"/>
      <c r="C510" s="8"/>
      <c r="D510" s="8"/>
      <c r="E510" s="185"/>
      <c r="F510" s="8"/>
      <c r="G510" s="8"/>
      <c r="H510" s="8"/>
    </row>
    <row r="511" spans="1:8" x14ac:dyDescent="0.2">
      <c r="A511" s="8"/>
      <c r="B511" s="8"/>
      <c r="C511" s="8"/>
      <c r="D511" s="8"/>
      <c r="E511" s="185"/>
      <c r="F511" s="8"/>
      <c r="G511" s="8"/>
      <c r="H511" s="8"/>
    </row>
    <row r="512" spans="1:8" x14ac:dyDescent="0.2">
      <c r="A512" s="8"/>
      <c r="B512" s="8"/>
      <c r="C512" s="8"/>
      <c r="D512" s="8"/>
      <c r="E512" s="185"/>
      <c r="F512" s="8"/>
      <c r="G512" s="8"/>
      <c r="H512" s="8"/>
    </row>
    <row r="513" spans="1:8" x14ac:dyDescent="0.2">
      <c r="A513" s="8"/>
      <c r="B513" s="8"/>
      <c r="C513" s="8"/>
      <c r="D513" s="8"/>
      <c r="E513" s="185"/>
      <c r="F513" s="8"/>
      <c r="G513" s="8"/>
      <c r="H513" s="8"/>
    </row>
    <row r="514" spans="1:8" x14ac:dyDescent="0.2">
      <c r="A514" s="8"/>
      <c r="B514" s="8"/>
      <c r="C514" s="8"/>
      <c r="D514" s="8"/>
      <c r="E514" s="185"/>
      <c r="F514" s="8"/>
      <c r="G514" s="8"/>
      <c r="H514" s="8"/>
    </row>
    <row r="515" spans="1:8" x14ac:dyDescent="0.2">
      <c r="A515" s="8"/>
      <c r="B515" s="8"/>
      <c r="C515" s="8"/>
      <c r="D515" s="8"/>
      <c r="E515" s="185"/>
      <c r="F515" s="8"/>
      <c r="G515" s="8"/>
      <c r="H515" s="8"/>
    </row>
    <row r="516" spans="1:8" x14ac:dyDescent="0.2">
      <c r="A516" s="8"/>
      <c r="B516" s="8"/>
      <c r="C516" s="8"/>
      <c r="D516" s="8"/>
      <c r="E516" s="185"/>
      <c r="F516" s="8"/>
      <c r="G516" s="8"/>
      <c r="H516" s="8"/>
    </row>
    <row r="517" spans="1:8" x14ac:dyDescent="0.2">
      <c r="A517" s="8"/>
      <c r="B517" s="8"/>
      <c r="C517" s="8"/>
      <c r="D517" s="8"/>
      <c r="E517" s="185"/>
      <c r="F517" s="8"/>
      <c r="G517" s="8"/>
      <c r="H517" s="8"/>
    </row>
    <row r="518" spans="1:8" x14ac:dyDescent="0.2">
      <c r="A518" s="8"/>
      <c r="B518" s="8"/>
      <c r="C518" s="8"/>
      <c r="D518" s="8"/>
      <c r="E518" s="185"/>
      <c r="F518" s="8"/>
      <c r="G518" s="8"/>
      <c r="H518" s="8"/>
    </row>
    <row r="519" spans="1:8" x14ac:dyDescent="0.2">
      <c r="A519" s="8"/>
      <c r="B519" s="8"/>
      <c r="C519" s="8"/>
      <c r="D519" s="8"/>
      <c r="E519" s="185"/>
      <c r="F519" s="8"/>
      <c r="G519" s="8"/>
      <c r="H519" s="8"/>
    </row>
    <row r="520" spans="1:8" x14ac:dyDescent="0.2">
      <c r="A520" s="8"/>
      <c r="B520" s="8"/>
      <c r="C520" s="8"/>
      <c r="D520" s="8"/>
      <c r="E520" s="185"/>
      <c r="F520" s="8"/>
      <c r="G520" s="8"/>
      <c r="H520" s="8"/>
    </row>
    <row r="521" spans="1:8" x14ac:dyDescent="0.2">
      <c r="A521" s="8"/>
      <c r="B521" s="8"/>
      <c r="C521" s="8"/>
      <c r="D521" s="8"/>
      <c r="E521" s="185"/>
      <c r="F521" s="8"/>
      <c r="G521" s="8"/>
      <c r="H521" s="8"/>
    </row>
    <row r="522" spans="1:8" x14ac:dyDescent="0.2">
      <c r="A522" s="8"/>
      <c r="B522" s="8"/>
      <c r="C522" s="8"/>
      <c r="D522" s="8"/>
      <c r="E522" s="185"/>
      <c r="F522" s="8"/>
      <c r="G522" s="8"/>
      <c r="H522" s="8"/>
    </row>
    <row r="523" spans="1:8" x14ac:dyDescent="0.2">
      <c r="A523" s="8"/>
      <c r="B523" s="8"/>
      <c r="C523" s="8"/>
      <c r="D523" s="8"/>
      <c r="E523" s="185"/>
      <c r="F523" s="8"/>
      <c r="G523" s="8"/>
      <c r="H523" s="8"/>
    </row>
    <row r="524" spans="1:8" x14ac:dyDescent="0.2">
      <c r="A524" s="8"/>
      <c r="B524" s="8"/>
      <c r="C524" s="8"/>
      <c r="D524" s="8"/>
      <c r="E524" s="185"/>
      <c r="F524" s="8"/>
      <c r="G524" s="8"/>
      <c r="H524" s="8"/>
    </row>
    <row r="525" spans="1:8" x14ac:dyDescent="0.2">
      <c r="A525" s="8"/>
      <c r="B525" s="8"/>
      <c r="C525" s="8"/>
      <c r="D525" s="8"/>
      <c r="E525" s="185"/>
      <c r="F525" s="8"/>
      <c r="G525" s="8"/>
      <c r="H525" s="8"/>
    </row>
    <row r="526" spans="1:8" x14ac:dyDescent="0.2">
      <c r="A526" s="8"/>
      <c r="B526" s="8"/>
      <c r="C526" s="8"/>
      <c r="D526" s="8"/>
      <c r="E526" s="185"/>
      <c r="F526" s="8"/>
      <c r="G526" s="8"/>
      <c r="H526" s="8"/>
    </row>
    <row r="527" spans="1:8" x14ac:dyDescent="0.2">
      <c r="A527" s="8"/>
      <c r="B527" s="8"/>
      <c r="C527" s="8"/>
      <c r="D527" s="8"/>
      <c r="E527" s="185"/>
      <c r="F527" s="8"/>
      <c r="G527" s="8"/>
      <c r="H527" s="8"/>
    </row>
    <row r="528" spans="1:8" x14ac:dyDescent="0.2">
      <c r="A528" s="8"/>
      <c r="B528" s="8"/>
      <c r="C528" s="8"/>
      <c r="D528" s="8"/>
      <c r="E528" s="185"/>
      <c r="F528" s="8"/>
      <c r="G528" s="8"/>
      <c r="H528" s="8"/>
    </row>
    <row r="529" spans="1:8" x14ac:dyDescent="0.2">
      <c r="A529" s="8"/>
      <c r="B529" s="8"/>
      <c r="C529" s="8"/>
      <c r="D529" s="8"/>
      <c r="E529" s="185"/>
      <c r="F529" s="8"/>
      <c r="G529" s="8"/>
      <c r="H529" s="8"/>
    </row>
    <row r="530" spans="1:8" x14ac:dyDescent="0.2">
      <c r="A530" s="8"/>
      <c r="B530" s="8"/>
      <c r="C530" s="8"/>
      <c r="D530" s="8"/>
      <c r="E530" s="185"/>
      <c r="F530" s="8"/>
      <c r="G530" s="8"/>
      <c r="H530" s="8"/>
    </row>
    <row r="531" spans="1:8" x14ac:dyDescent="0.2">
      <c r="A531" s="8"/>
      <c r="B531" s="8"/>
      <c r="C531" s="8"/>
      <c r="D531" s="8"/>
      <c r="E531" s="185"/>
      <c r="F531" s="8"/>
      <c r="G531" s="8"/>
      <c r="H531" s="8"/>
    </row>
    <row r="532" spans="1:8" x14ac:dyDescent="0.2">
      <c r="A532" s="8"/>
      <c r="B532" s="8"/>
      <c r="C532" s="8"/>
      <c r="D532" s="8"/>
      <c r="E532" s="185"/>
      <c r="F532" s="8"/>
      <c r="G532" s="8"/>
      <c r="H532" s="8"/>
    </row>
    <row r="533" spans="1:8" x14ac:dyDescent="0.2">
      <c r="A533" s="8"/>
      <c r="B533" s="8"/>
      <c r="C533" s="8"/>
      <c r="D533" s="8"/>
      <c r="E533" s="185"/>
      <c r="F533" s="8"/>
      <c r="G533" s="8"/>
      <c r="H533" s="8"/>
    </row>
    <row r="534" spans="1:8" x14ac:dyDescent="0.2">
      <c r="A534" s="8"/>
      <c r="B534" s="8"/>
      <c r="C534" s="8"/>
      <c r="D534" s="8"/>
      <c r="E534" s="185"/>
      <c r="F534" s="8"/>
      <c r="G534" s="8"/>
      <c r="H534" s="8"/>
    </row>
    <row r="535" spans="1:8" x14ac:dyDescent="0.2">
      <c r="A535" s="8"/>
      <c r="B535" s="8"/>
      <c r="C535" s="8"/>
      <c r="D535" s="8"/>
      <c r="E535" s="185"/>
      <c r="F535" s="8"/>
      <c r="G535" s="8"/>
      <c r="H535" s="8"/>
    </row>
    <row r="536" spans="1:8" x14ac:dyDescent="0.2">
      <c r="A536" s="8"/>
      <c r="B536" s="8"/>
      <c r="C536" s="8"/>
      <c r="D536" s="8"/>
      <c r="E536" s="185"/>
      <c r="F536" s="8"/>
      <c r="G536" s="8"/>
      <c r="H536" s="8"/>
    </row>
    <row r="537" spans="1:8" x14ac:dyDescent="0.2">
      <c r="A537" s="8"/>
      <c r="B537" s="8"/>
      <c r="C537" s="8"/>
      <c r="D537" s="8"/>
      <c r="E537" s="185"/>
      <c r="F537" s="8"/>
      <c r="G537" s="8"/>
      <c r="H537" s="8"/>
    </row>
    <row r="538" spans="1:8" x14ac:dyDescent="0.2">
      <c r="A538" s="8"/>
      <c r="B538" s="8"/>
      <c r="C538" s="8"/>
      <c r="D538" s="8"/>
      <c r="E538" s="185"/>
      <c r="F538" s="8"/>
      <c r="G538" s="8"/>
      <c r="H538" s="8"/>
    </row>
    <row r="539" spans="1:8" x14ac:dyDescent="0.2">
      <c r="A539" s="8"/>
      <c r="B539" s="8"/>
      <c r="C539" s="8"/>
      <c r="D539" s="8"/>
      <c r="E539" s="185"/>
      <c r="F539" s="8"/>
      <c r="G539" s="8"/>
      <c r="H539" s="8"/>
    </row>
    <row r="540" spans="1:8" x14ac:dyDescent="0.2">
      <c r="A540" s="8"/>
      <c r="B540" s="8"/>
      <c r="C540" s="8"/>
      <c r="D540" s="8"/>
      <c r="E540" s="185"/>
      <c r="F540" s="8"/>
      <c r="G540" s="8"/>
      <c r="H540" s="8"/>
    </row>
    <row r="541" spans="1:8" x14ac:dyDescent="0.2">
      <c r="A541" s="8"/>
      <c r="B541" s="8"/>
      <c r="C541" s="8"/>
      <c r="D541" s="8"/>
      <c r="E541" s="185"/>
      <c r="F541" s="8"/>
      <c r="G541" s="8"/>
      <c r="H541" s="8"/>
    </row>
    <row r="542" spans="1:8" x14ac:dyDescent="0.2">
      <c r="A542" s="8"/>
      <c r="B542" s="8"/>
      <c r="C542" s="8"/>
      <c r="D542" s="8"/>
      <c r="E542" s="185"/>
      <c r="F542" s="8"/>
      <c r="G542" s="8"/>
      <c r="H542" s="8"/>
    </row>
    <row r="543" spans="1:8" x14ac:dyDescent="0.2">
      <c r="A543" s="8"/>
      <c r="B543" s="8"/>
      <c r="C543" s="8"/>
      <c r="D543" s="8"/>
      <c r="E543" s="185"/>
      <c r="F543" s="8"/>
      <c r="G543" s="8"/>
      <c r="H543" s="8"/>
    </row>
    <row r="544" spans="1:8" x14ac:dyDescent="0.2">
      <c r="A544" s="8"/>
      <c r="B544" s="8"/>
      <c r="C544" s="8"/>
      <c r="D544" s="8"/>
      <c r="E544" s="185"/>
      <c r="F544" s="8"/>
      <c r="G544" s="8"/>
      <c r="H544" s="8"/>
    </row>
    <row r="545" spans="1:8" x14ac:dyDescent="0.2">
      <c r="A545" s="8"/>
      <c r="B545" s="8"/>
      <c r="C545" s="8"/>
      <c r="D545" s="8"/>
      <c r="E545" s="185"/>
      <c r="F545" s="8"/>
      <c r="G545" s="8"/>
      <c r="H545" s="8"/>
    </row>
    <row r="546" spans="1:8" x14ac:dyDescent="0.2">
      <c r="A546" s="8"/>
      <c r="B546" s="8"/>
      <c r="C546" s="8"/>
      <c r="D546" s="8"/>
      <c r="E546" s="185"/>
      <c r="F546" s="8"/>
      <c r="G546" s="8"/>
      <c r="H546" s="8"/>
    </row>
    <row r="547" spans="1:8" x14ac:dyDescent="0.2">
      <c r="A547" s="8"/>
      <c r="B547" s="8"/>
      <c r="C547" s="8"/>
      <c r="D547" s="8"/>
      <c r="E547" s="185"/>
      <c r="F547" s="8"/>
      <c r="G547" s="8"/>
      <c r="H547" s="8"/>
    </row>
    <row r="548" spans="1:8" x14ac:dyDescent="0.2">
      <c r="A548" s="8"/>
      <c r="B548" s="8"/>
      <c r="C548" s="8"/>
      <c r="D548" s="8"/>
      <c r="E548" s="185"/>
      <c r="F548" s="8"/>
      <c r="G548" s="8"/>
      <c r="H548" s="8"/>
    </row>
    <row r="549" spans="1:8" x14ac:dyDescent="0.2">
      <c r="A549" s="8"/>
      <c r="B549" s="8"/>
      <c r="C549" s="8"/>
      <c r="D549" s="8"/>
      <c r="E549" s="185"/>
      <c r="F549" s="8"/>
      <c r="G549" s="8"/>
      <c r="H549" s="8"/>
    </row>
    <row r="550" spans="1:8" x14ac:dyDescent="0.2">
      <c r="A550" s="8"/>
      <c r="B550" s="8"/>
      <c r="C550" s="8"/>
      <c r="D550" s="8"/>
      <c r="E550" s="185"/>
      <c r="F550" s="8"/>
      <c r="G550" s="8"/>
      <c r="H550" s="8"/>
    </row>
    <row r="551" spans="1:8" x14ac:dyDescent="0.2">
      <c r="A551" s="8"/>
      <c r="B551" s="8"/>
      <c r="C551" s="8"/>
      <c r="D551" s="8"/>
      <c r="E551" s="185"/>
      <c r="F551" s="8"/>
      <c r="G551" s="8"/>
      <c r="H551" s="8"/>
    </row>
    <row r="552" spans="1:8" x14ac:dyDescent="0.2">
      <c r="A552" s="8"/>
      <c r="B552" s="8"/>
      <c r="C552" s="8"/>
      <c r="D552" s="8"/>
      <c r="E552" s="185"/>
      <c r="F552" s="8"/>
      <c r="G552" s="8"/>
      <c r="H552" s="8"/>
    </row>
    <row r="553" spans="1:8" x14ac:dyDescent="0.2">
      <c r="A553" s="8"/>
      <c r="B553" s="8"/>
      <c r="C553" s="8"/>
      <c r="D553" s="8"/>
      <c r="E553" s="185"/>
      <c r="F553" s="8"/>
      <c r="G553" s="8"/>
      <c r="H553" s="8"/>
    </row>
    <row r="554" spans="1:8" x14ac:dyDescent="0.2">
      <c r="A554" s="8"/>
      <c r="B554" s="8"/>
      <c r="C554" s="8"/>
      <c r="D554" s="8"/>
      <c r="E554" s="185"/>
      <c r="F554" s="8"/>
      <c r="G554" s="8"/>
      <c r="H554" s="8"/>
    </row>
    <row r="555" spans="1:8" x14ac:dyDescent="0.2">
      <c r="A555" s="8"/>
      <c r="B555" s="8"/>
      <c r="C555" s="8"/>
      <c r="D555" s="8"/>
      <c r="E555" s="185"/>
      <c r="F555" s="8"/>
      <c r="G555" s="8"/>
      <c r="H555" s="8"/>
    </row>
    <row r="556" spans="1:8" x14ac:dyDescent="0.2">
      <c r="A556" s="8"/>
      <c r="B556" s="8"/>
      <c r="C556" s="8"/>
      <c r="D556" s="8"/>
      <c r="E556" s="185"/>
      <c r="F556" s="8"/>
      <c r="G556" s="8"/>
      <c r="H556" s="8"/>
    </row>
    <row r="557" spans="1:8" x14ac:dyDescent="0.2">
      <c r="A557" s="8"/>
      <c r="B557" s="8"/>
      <c r="C557" s="8"/>
      <c r="D557" s="8"/>
      <c r="E557" s="185"/>
      <c r="F557" s="8"/>
      <c r="G557" s="8"/>
      <c r="H557" s="8"/>
    </row>
    <row r="558" spans="1:8" x14ac:dyDescent="0.2">
      <c r="A558" s="8"/>
      <c r="B558" s="8"/>
      <c r="C558" s="8"/>
      <c r="D558" s="8"/>
      <c r="E558" s="185"/>
      <c r="F558" s="8"/>
      <c r="G558" s="8"/>
      <c r="H558" s="8"/>
    </row>
    <row r="559" spans="1:8" x14ac:dyDescent="0.2">
      <c r="A559" s="8"/>
      <c r="B559" s="8"/>
      <c r="C559" s="8"/>
      <c r="D559" s="8"/>
      <c r="E559" s="185"/>
      <c r="F559" s="8"/>
      <c r="G559" s="8"/>
      <c r="H559" s="8"/>
    </row>
    <row r="560" spans="1:8" x14ac:dyDescent="0.2">
      <c r="A560" s="8"/>
      <c r="B560" s="8"/>
      <c r="C560" s="8"/>
      <c r="D560" s="8"/>
      <c r="E560" s="185"/>
      <c r="F560" s="8"/>
      <c r="G560" s="8"/>
      <c r="H560" s="8"/>
    </row>
    <row r="561" spans="1:8" x14ac:dyDescent="0.2">
      <c r="A561" s="8"/>
      <c r="B561" s="8"/>
      <c r="C561" s="8"/>
      <c r="D561" s="8"/>
      <c r="E561" s="185"/>
      <c r="F561" s="8"/>
      <c r="G561" s="8"/>
      <c r="H561" s="8"/>
    </row>
    <row r="562" spans="1:8" x14ac:dyDescent="0.2">
      <c r="A562" s="8"/>
      <c r="B562" s="8"/>
      <c r="C562" s="8"/>
      <c r="D562" s="8"/>
      <c r="E562" s="185"/>
      <c r="F562" s="8"/>
      <c r="G562" s="8"/>
      <c r="H562" s="8"/>
    </row>
    <row r="563" spans="1:8" x14ac:dyDescent="0.2">
      <c r="A563" s="8"/>
      <c r="B563" s="8"/>
      <c r="C563" s="8"/>
      <c r="D563" s="8"/>
      <c r="E563" s="185"/>
      <c r="F563" s="8"/>
      <c r="G563" s="8"/>
      <c r="H563" s="8"/>
    </row>
    <row r="564" spans="1:8" x14ac:dyDescent="0.2">
      <c r="A564" s="8"/>
      <c r="B564" s="8"/>
      <c r="C564" s="8"/>
      <c r="D564" s="8"/>
      <c r="E564" s="185"/>
      <c r="F564" s="8"/>
      <c r="G564" s="8"/>
      <c r="H564" s="8"/>
    </row>
    <row r="565" spans="1:8" x14ac:dyDescent="0.2">
      <c r="A565" s="8"/>
      <c r="B565" s="8"/>
      <c r="C565" s="8"/>
      <c r="D565" s="8"/>
      <c r="E565" s="185"/>
      <c r="F565" s="8"/>
      <c r="G565" s="8"/>
      <c r="H565" s="8"/>
    </row>
    <row r="566" spans="1:8" x14ac:dyDescent="0.2">
      <c r="A566" s="8"/>
      <c r="B566" s="8"/>
      <c r="C566" s="8"/>
      <c r="D566" s="8"/>
      <c r="E566" s="185"/>
      <c r="F566" s="8"/>
      <c r="G566" s="8"/>
      <c r="H566" s="8"/>
    </row>
    <row r="567" spans="1:8" x14ac:dyDescent="0.2">
      <c r="A567" s="8"/>
      <c r="B567" s="8"/>
      <c r="C567" s="8"/>
      <c r="D567" s="8"/>
      <c r="E567" s="185"/>
      <c r="F567" s="8"/>
      <c r="G567" s="8"/>
      <c r="H567" s="8"/>
    </row>
    <row r="568" spans="1:8" x14ac:dyDescent="0.2">
      <c r="A568" s="8"/>
      <c r="B568" s="8"/>
      <c r="C568" s="8"/>
      <c r="D568" s="8"/>
      <c r="E568" s="185"/>
      <c r="F568" s="8"/>
      <c r="G568" s="8"/>
      <c r="H568" s="8"/>
    </row>
    <row r="569" spans="1:8" x14ac:dyDescent="0.2">
      <c r="A569" s="8"/>
      <c r="B569" s="8"/>
      <c r="C569" s="8"/>
      <c r="D569" s="8"/>
      <c r="E569" s="185"/>
      <c r="F569" s="8"/>
      <c r="G569" s="8"/>
      <c r="H569" s="8"/>
    </row>
    <row r="570" spans="1:8" x14ac:dyDescent="0.2">
      <c r="A570" s="8"/>
      <c r="B570" s="8"/>
      <c r="C570" s="8"/>
      <c r="D570" s="8"/>
      <c r="E570" s="185"/>
      <c r="F570" s="8"/>
      <c r="G570" s="8"/>
      <c r="H570" s="8"/>
    </row>
    <row r="571" spans="1:8" x14ac:dyDescent="0.2">
      <c r="A571" s="8"/>
      <c r="B571" s="8"/>
      <c r="C571" s="8"/>
      <c r="D571" s="8"/>
      <c r="E571" s="185"/>
      <c r="F571" s="8"/>
      <c r="G571" s="8"/>
      <c r="H571" s="8"/>
    </row>
    <row r="572" spans="1:8" x14ac:dyDescent="0.2">
      <c r="A572" s="8"/>
      <c r="B572" s="8"/>
      <c r="C572" s="8"/>
      <c r="D572" s="8"/>
      <c r="E572" s="185"/>
      <c r="F572" s="8"/>
      <c r="G572" s="8"/>
      <c r="H572" s="8"/>
    </row>
    <row r="573" spans="1:8" x14ac:dyDescent="0.2">
      <c r="A573" s="8"/>
      <c r="B573" s="8"/>
      <c r="C573" s="8"/>
      <c r="D573" s="8"/>
      <c r="E573" s="185"/>
      <c r="F573" s="8"/>
      <c r="G573" s="8"/>
      <c r="H573" s="8"/>
    </row>
    <row r="574" spans="1:8" x14ac:dyDescent="0.2">
      <c r="A574" s="8"/>
      <c r="B574" s="8"/>
      <c r="C574" s="8"/>
      <c r="D574" s="8"/>
      <c r="E574" s="185"/>
      <c r="F574" s="8"/>
      <c r="G574" s="8"/>
      <c r="H574" s="8"/>
    </row>
    <row r="575" spans="1:8" x14ac:dyDescent="0.2">
      <c r="A575" s="8"/>
      <c r="B575" s="8"/>
      <c r="C575" s="8"/>
      <c r="D575" s="8"/>
      <c r="E575" s="185"/>
      <c r="F575" s="8"/>
      <c r="G575" s="8"/>
      <c r="H575" s="8"/>
    </row>
    <row r="576" spans="1:8" x14ac:dyDescent="0.2">
      <c r="A576" s="8"/>
      <c r="B576" s="8"/>
      <c r="C576" s="8"/>
      <c r="D576" s="8"/>
      <c r="E576" s="185"/>
      <c r="F576" s="8"/>
      <c r="G576" s="8"/>
      <c r="H576" s="8"/>
    </row>
    <row r="577" spans="1:8" x14ac:dyDescent="0.2">
      <c r="A577" s="8"/>
      <c r="B577" s="8"/>
      <c r="C577" s="8"/>
      <c r="D577" s="8"/>
      <c r="E577" s="185"/>
      <c r="F577" s="8"/>
      <c r="G577" s="8"/>
      <c r="H577" s="8"/>
    </row>
    <row r="578" spans="1:8" x14ac:dyDescent="0.2">
      <c r="A578" s="8"/>
      <c r="B578" s="8"/>
      <c r="C578" s="8"/>
      <c r="D578" s="8"/>
      <c r="E578" s="185"/>
      <c r="F578" s="8"/>
      <c r="G578" s="8"/>
      <c r="H578" s="8"/>
    </row>
    <row r="579" spans="1:8" x14ac:dyDescent="0.2">
      <c r="A579" s="8"/>
      <c r="B579" s="8"/>
      <c r="C579" s="8"/>
      <c r="D579" s="8"/>
      <c r="E579" s="185"/>
      <c r="F579" s="8"/>
      <c r="G579" s="8"/>
      <c r="H579" s="8"/>
    </row>
    <row r="580" spans="1:8" x14ac:dyDescent="0.2">
      <c r="A580" s="8"/>
      <c r="B580" s="8"/>
      <c r="C580" s="8"/>
      <c r="D580" s="8"/>
      <c r="E580" s="185"/>
      <c r="F580" s="8"/>
      <c r="G580" s="8"/>
      <c r="H580" s="8"/>
    </row>
    <row r="581" spans="1:8" x14ac:dyDescent="0.2">
      <c r="A581" s="8"/>
      <c r="B581" s="8"/>
      <c r="C581" s="8"/>
      <c r="D581" s="8"/>
      <c r="E581" s="185"/>
      <c r="F581" s="8"/>
      <c r="G581" s="8"/>
      <c r="H581" s="8"/>
    </row>
    <row r="582" spans="1:8" x14ac:dyDescent="0.2">
      <c r="A582" s="8"/>
      <c r="B582" s="8"/>
      <c r="C582" s="8"/>
      <c r="D582" s="8"/>
      <c r="E582" s="185"/>
      <c r="F582" s="8"/>
      <c r="G582" s="8"/>
      <c r="H582" s="8"/>
    </row>
    <row r="583" spans="1:8" x14ac:dyDescent="0.2">
      <c r="A583" s="8"/>
      <c r="B583" s="8"/>
      <c r="C583" s="8"/>
      <c r="D583" s="8"/>
      <c r="E583" s="185"/>
      <c r="F583" s="8"/>
      <c r="G583" s="8"/>
      <c r="H583" s="8"/>
    </row>
    <row r="584" spans="1:8" x14ac:dyDescent="0.2">
      <c r="A584" s="8"/>
      <c r="B584" s="8"/>
      <c r="C584" s="8"/>
      <c r="D584" s="8"/>
      <c r="E584" s="185"/>
      <c r="F584" s="8"/>
      <c r="G584" s="8"/>
      <c r="H584" s="8"/>
    </row>
    <row r="585" spans="1:8" x14ac:dyDescent="0.2">
      <c r="A585" s="8"/>
      <c r="B585" s="8"/>
      <c r="C585" s="8"/>
      <c r="D585" s="8"/>
      <c r="E585" s="185"/>
      <c r="F585" s="8"/>
      <c r="G585" s="8"/>
      <c r="H585" s="8"/>
    </row>
    <row r="586" spans="1:8" x14ac:dyDescent="0.2">
      <c r="A586" s="8"/>
      <c r="B586" s="8"/>
      <c r="C586" s="8"/>
      <c r="D586" s="8"/>
      <c r="E586" s="185"/>
      <c r="F586" s="8"/>
      <c r="G586" s="8"/>
      <c r="H586" s="8"/>
    </row>
    <row r="587" spans="1:8" x14ac:dyDescent="0.2">
      <c r="A587" s="8"/>
      <c r="B587" s="8"/>
      <c r="C587" s="8"/>
      <c r="D587" s="8"/>
      <c r="E587" s="185"/>
      <c r="F587" s="8"/>
      <c r="G587" s="8"/>
      <c r="H587" s="8"/>
    </row>
    <row r="588" spans="1:8" x14ac:dyDescent="0.2">
      <c r="A588" s="8"/>
      <c r="B588" s="8"/>
      <c r="C588" s="8"/>
      <c r="D588" s="8"/>
      <c r="E588" s="185"/>
      <c r="F588" s="8"/>
      <c r="G588" s="8"/>
      <c r="H588" s="8"/>
    </row>
    <row r="589" spans="1:8" x14ac:dyDescent="0.2">
      <c r="A589" s="8"/>
      <c r="B589" s="8"/>
      <c r="C589" s="8"/>
      <c r="D589" s="8"/>
      <c r="E589" s="185"/>
      <c r="F589" s="8"/>
      <c r="G589" s="8"/>
      <c r="H589" s="8"/>
    </row>
    <row r="590" spans="1:8" x14ac:dyDescent="0.2">
      <c r="A590" s="8"/>
      <c r="B590" s="8"/>
      <c r="C590" s="8"/>
      <c r="D590" s="8"/>
      <c r="E590" s="185"/>
      <c r="F590" s="8"/>
      <c r="G590" s="8"/>
      <c r="H590" s="8"/>
    </row>
    <row r="591" spans="1:8" x14ac:dyDescent="0.2">
      <c r="A591" s="8"/>
      <c r="B591" s="8"/>
      <c r="C591" s="8"/>
      <c r="D591" s="8"/>
      <c r="E591" s="185"/>
      <c r="F591" s="8"/>
      <c r="G591" s="8"/>
      <c r="H591" s="8"/>
    </row>
    <row r="592" spans="1:8" x14ac:dyDescent="0.2">
      <c r="A592" s="8"/>
      <c r="B592" s="8"/>
      <c r="C592" s="8"/>
      <c r="D592" s="8"/>
      <c r="E592" s="185"/>
      <c r="F592" s="8"/>
      <c r="G592" s="8"/>
      <c r="H592" s="8"/>
    </row>
    <row r="593" spans="1:8" x14ac:dyDescent="0.2">
      <c r="A593" s="8"/>
      <c r="B593" s="8"/>
      <c r="C593" s="8"/>
      <c r="D593" s="8"/>
      <c r="E593" s="185"/>
      <c r="F593" s="8"/>
      <c r="G593" s="8"/>
      <c r="H593" s="8"/>
    </row>
    <row r="594" spans="1:8" x14ac:dyDescent="0.2">
      <c r="A594" s="8"/>
      <c r="B594" s="8"/>
      <c r="C594" s="8"/>
      <c r="D594" s="8"/>
      <c r="E594" s="185"/>
      <c r="F594" s="8"/>
      <c r="G594" s="8"/>
      <c r="H594" s="8"/>
    </row>
    <row r="595" spans="1:8" x14ac:dyDescent="0.2">
      <c r="A595" s="8"/>
      <c r="B595" s="8"/>
      <c r="C595" s="8"/>
      <c r="D595" s="8"/>
      <c r="E595" s="185"/>
      <c r="F595" s="8"/>
      <c r="G595" s="8"/>
      <c r="H595" s="8"/>
    </row>
    <row r="596" spans="1:8" x14ac:dyDescent="0.2">
      <c r="A596" s="8"/>
      <c r="B596" s="8"/>
      <c r="C596" s="8"/>
      <c r="D596" s="8"/>
      <c r="E596" s="185"/>
      <c r="F596" s="8"/>
      <c r="G596" s="8"/>
      <c r="H596" s="8"/>
    </row>
    <row r="597" spans="1:8" x14ac:dyDescent="0.2">
      <c r="A597" s="8"/>
      <c r="B597" s="8"/>
      <c r="C597" s="8"/>
      <c r="D597" s="8"/>
      <c r="E597" s="185"/>
      <c r="F597" s="8"/>
      <c r="G597" s="8"/>
      <c r="H597" s="8"/>
    </row>
    <row r="598" spans="1:8" x14ac:dyDescent="0.2">
      <c r="A598" s="8"/>
      <c r="B598" s="8"/>
      <c r="C598" s="8"/>
      <c r="D598" s="8"/>
      <c r="E598" s="185"/>
      <c r="F598" s="8"/>
      <c r="G598" s="8"/>
      <c r="H598" s="8"/>
    </row>
    <row r="599" spans="1:8" x14ac:dyDescent="0.2">
      <c r="A599" s="8"/>
      <c r="B599" s="8"/>
      <c r="C599" s="8"/>
      <c r="D599" s="8"/>
      <c r="E599" s="185"/>
      <c r="F599" s="8"/>
      <c r="G599" s="8"/>
      <c r="H599" s="8"/>
    </row>
    <row r="600" spans="1:8" x14ac:dyDescent="0.2">
      <c r="A600" s="8"/>
      <c r="B600" s="8"/>
      <c r="C600" s="8"/>
      <c r="D600" s="8"/>
      <c r="E600" s="185"/>
      <c r="F600" s="8"/>
      <c r="G600" s="8"/>
      <c r="H600" s="8"/>
    </row>
    <row r="601" spans="1:8" x14ac:dyDescent="0.2">
      <c r="A601" s="8"/>
      <c r="B601" s="8"/>
      <c r="C601" s="8"/>
      <c r="D601" s="8"/>
      <c r="E601" s="185"/>
      <c r="F601" s="8"/>
      <c r="G601" s="8"/>
      <c r="H601" s="8"/>
    </row>
    <row r="602" spans="1:8" x14ac:dyDescent="0.2">
      <c r="A602" s="8"/>
      <c r="B602" s="8"/>
      <c r="C602" s="8"/>
      <c r="D602" s="8"/>
      <c r="E602" s="185"/>
      <c r="F602" s="8"/>
      <c r="G602" s="8"/>
      <c r="H602" s="8"/>
    </row>
    <row r="603" spans="1:8" x14ac:dyDescent="0.2">
      <c r="A603" s="8"/>
      <c r="B603" s="8"/>
      <c r="C603" s="8"/>
      <c r="D603" s="8"/>
      <c r="E603" s="185"/>
      <c r="F603" s="8"/>
      <c r="G603" s="8"/>
      <c r="H603" s="8"/>
    </row>
    <row r="604" spans="1:8" x14ac:dyDescent="0.2">
      <c r="A604" s="8"/>
      <c r="B604" s="8"/>
      <c r="C604" s="8"/>
      <c r="D604" s="8"/>
      <c r="E604" s="185"/>
      <c r="F604" s="8"/>
      <c r="G604" s="8"/>
      <c r="H604" s="8"/>
    </row>
    <row r="605" spans="1:8" x14ac:dyDescent="0.2">
      <c r="A605" s="8"/>
      <c r="B605" s="8"/>
      <c r="C605" s="8"/>
      <c r="D605" s="8"/>
      <c r="E605" s="185"/>
      <c r="F605" s="8"/>
      <c r="G605" s="8"/>
      <c r="H605" s="8"/>
    </row>
    <row r="606" spans="1:8" x14ac:dyDescent="0.2">
      <c r="A606" s="8"/>
      <c r="B606" s="8"/>
      <c r="C606" s="8"/>
      <c r="D606" s="8"/>
      <c r="E606" s="185"/>
      <c r="F606" s="8"/>
      <c r="G606" s="8"/>
      <c r="H606" s="8"/>
    </row>
    <row r="607" spans="1:8" x14ac:dyDescent="0.2">
      <c r="A607" s="8"/>
      <c r="B607" s="8"/>
      <c r="C607" s="8"/>
      <c r="D607" s="8"/>
      <c r="E607" s="185"/>
      <c r="F607" s="8"/>
      <c r="G607" s="8"/>
      <c r="H607" s="8"/>
    </row>
    <row r="608" spans="1:8" x14ac:dyDescent="0.2">
      <c r="A608" s="8"/>
      <c r="B608" s="8"/>
      <c r="C608" s="8"/>
      <c r="D608" s="8"/>
      <c r="E608" s="185"/>
      <c r="F608" s="8"/>
      <c r="G608" s="8"/>
      <c r="H608" s="8"/>
    </row>
    <row r="609" spans="1:8" x14ac:dyDescent="0.2">
      <c r="A609" s="8"/>
      <c r="B609" s="8"/>
      <c r="C609" s="8"/>
      <c r="D609" s="8"/>
      <c r="E609" s="185"/>
      <c r="F609" s="8"/>
      <c r="G609" s="8"/>
      <c r="H609" s="8"/>
    </row>
    <row r="610" spans="1:8" x14ac:dyDescent="0.2">
      <c r="A610" s="8"/>
      <c r="B610" s="8"/>
      <c r="C610" s="8"/>
      <c r="D610" s="8"/>
      <c r="E610" s="185"/>
      <c r="F610" s="8"/>
      <c r="G610" s="8"/>
      <c r="H610" s="8"/>
    </row>
    <row r="611" spans="1:8" x14ac:dyDescent="0.2">
      <c r="A611" s="8"/>
      <c r="B611" s="8"/>
      <c r="C611" s="8"/>
      <c r="D611" s="8"/>
      <c r="E611" s="185"/>
      <c r="F611" s="8"/>
      <c r="G611" s="8"/>
      <c r="H611" s="8"/>
    </row>
    <row r="612" spans="1:8" x14ac:dyDescent="0.2">
      <c r="A612" s="8"/>
      <c r="B612" s="8"/>
      <c r="C612" s="8"/>
      <c r="D612" s="8"/>
      <c r="E612" s="185"/>
      <c r="F612" s="8"/>
      <c r="G612" s="8"/>
      <c r="H612" s="8"/>
    </row>
    <row r="613" spans="1:8" x14ac:dyDescent="0.2">
      <c r="A613" s="8"/>
      <c r="B613" s="8"/>
      <c r="C613" s="8"/>
      <c r="D613" s="8"/>
      <c r="E613" s="185"/>
      <c r="F613" s="8"/>
      <c r="G613" s="8"/>
      <c r="H613" s="8"/>
    </row>
    <row r="614" spans="1:8" x14ac:dyDescent="0.2">
      <c r="A614" s="8"/>
      <c r="B614" s="8"/>
      <c r="C614" s="8"/>
      <c r="D614" s="8"/>
      <c r="E614" s="185"/>
      <c r="F614" s="8"/>
      <c r="G614" s="8"/>
      <c r="H614" s="8"/>
    </row>
    <row r="615" spans="1:8" x14ac:dyDescent="0.2">
      <c r="A615" s="8"/>
      <c r="B615" s="8"/>
      <c r="C615" s="8"/>
      <c r="D615" s="8"/>
      <c r="E615" s="185"/>
      <c r="F615" s="8"/>
      <c r="G615" s="8"/>
      <c r="H615" s="8"/>
    </row>
    <row r="616" spans="1:8" x14ac:dyDescent="0.2">
      <c r="A616" s="8"/>
      <c r="B616" s="8"/>
      <c r="C616" s="8"/>
      <c r="D616" s="8"/>
      <c r="E616" s="185"/>
      <c r="F616" s="8"/>
      <c r="G616" s="8"/>
      <c r="H616" s="8"/>
    </row>
    <row r="617" spans="1:8" x14ac:dyDescent="0.2">
      <c r="A617" s="8"/>
      <c r="B617" s="8"/>
      <c r="C617" s="8"/>
      <c r="D617" s="8"/>
      <c r="E617" s="185"/>
      <c r="F617" s="8"/>
      <c r="G617" s="8"/>
      <c r="H617" s="8"/>
    </row>
    <row r="618" spans="1:8" x14ac:dyDescent="0.2">
      <c r="A618" s="8"/>
      <c r="B618" s="8"/>
      <c r="C618" s="8"/>
      <c r="D618" s="8"/>
      <c r="E618" s="185"/>
      <c r="F618" s="8"/>
      <c r="G618" s="8"/>
      <c r="H618" s="8"/>
    </row>
    <row r="619" spans="1:8" x14ac:dyDescent="0.2">
      <c r="A619" s="8"/>
      <c r="B619" s="8"/>
      <c r="C619" s="8"/>
      <c r="D619" s="8"/>
      <c r="E619" s="185"/>
      <c r="F619" s="8"/>
      <c r="G619" s="8"/>
      <c r="H619" s="8"/>
    </row>
    <row r="620" spans="1:8" x14ac:dyDescent="0.2">
      <c r="A620" s="8"/>
      <c r="B620" s="8"/>
      <c r="C620" s="8"/>
      <c r="D620" s="8"/>
      <c r="E620" s="185"/>
      <c r="F620" s="8"/>
      <c r="G620" s="8"/>
      <c r="H620" s="8"/>
    </row>
    <row r="621" spans="1:8" x14ac:dyDescent="0.2">
      <c r="A621" s="8"/>
      <c r="B621" s="8"/>
      <c r="C621" s="8"/>
      <c r="D621" s="8"/>
      <c r="E621" s="185"/>
      <c r="F621" s="8"/>
      <c r="G621" s="8"/>
      <c r="H621" s="8"/>
    </row>
    <row r="622" spans="1:8" x14ac:dyDescent="0.2">
      <c r="A622" s="8"/>
      <c r="B622" s="8"/>
      <c r="C622" s="8"/>
      <c r="D622" s="8"/>
      <c r="E622" s="185"/>
      <c r="F622" s="8"/>
      <c r="G622" s="8"/>
      <c r="H622" s="8"/>
    </row>
    <row r="623" spans="1:8" x14ac:dyDescent="0.2">
      <c r="A623" s="8"/>
      <c r="B623" s="8"/>
      <c r="C623" s="8"/>
      <c r="D623" s="8"/>
      <c r="E623" s="185"/>
      <c r="F623" s="8"/>
      <c r="G623" s="8"/>
      <c r="H623" s="8"/>
    </row>
    <row r="624" spans="1:8" x14ac:dyDescent="0.2">
      <c r="A624" s="8"/>
      <c r="B624" s="8"/>
      <c r="C624" s="8"/>
      <c r="D624" s="8"/>
      <c r="E624" s="185"/>
      <c r="F624" s="8"/>
      <c r="G624" s="8"/>
      <c r="H624" s="8"/>
    </row>
    <row r="625" spans="1:8" x14ac:dyDescent="0.2">
      <c r="A625" s="8"/>
      <c r="B625" s="8"/>
      <c r="C625" s="8"/>
      <c r="D625" s="8"/>
      <c r="E625" s="185"/>
      <c r="F625" s="8"/>
      <c r="G625" s="8"/>
      <c r="H625" s="8"/>
    </row>
    <row r="626" spans="1:8" x14ac:dyDescent="0.2">
      <c r="A626" s="8"/>
      <c r="B626" s="8"/>
      <c r="C626" s="8"/>
      <c r="D626" s="8"/>
      <c r="E626" s="185"/>
      <c r="F626" s="8"/>
      <c r="G626" s="8"/>
      <c r="H626" s="8"/>
    </row>
    <row r="627" spans="1:8" x14ac:dyDescent="0.2">
      <c r="A627" s="8"/>
      <c r="B627" s="8"/>
      <c r="C627" s="8"/>
      <c r="D627" s="8"/>
      <c r="E627" s="185"/>
      <c r="F627" s="8"/>
      <c r="G627" s="8"/>
      <c r="H627" s="8"/>
    </row>
    <row r="628" spans="1:8" x14ac:dyDescent="0.2">
      <c r="A628" s="8"/>
      <c r="B628" s="8"/>
      <c r="C628" s="8"/>
      <c r="D628" s="8"/>
      <c r="E628" s="185"/>
      <c r="F628" s="8"/>
      <c r="G628" s="8"/>
      <c r="H628" s="8"/>
    </row>
    <row r="629" spans="1:8" x14ac:dyDescent="0.2">
      <c r="A629" s="8"/>
      <c r="B629" s="8"/>
      <c r="C629" s="8"/>
      <c r="D629" s="8"/>
      <c r="E629" s="185"/>
      <c r="F629" s="8"/>
      <c r="G629" s="8"/>
      <c r="H629" s="8"/>
    </row>
    <row r="630" spans="1:8" x14ac:dyDescent="0.2">
      <c r="A630" s="8"/>
      <c r="B630" s="8"/>
      <c r="C630" s="8"/>
      <c r="D630" s="8"/>
      <c r="E630" s="185"/>
      <c r="F630" s="8"/>
      <c r="G630" s="8"/>
      <c r="H630" s="8"/>
    </row>
    <row r="631" spans="1:8" x14ac:dyDescent="0.2">
      <c r="A631" s="8"/>
      <c r="B631" s="8"/>
      <c r="C631" s="8"/>
      <c r="D631" s="8"/>
      <c r="E631" s="185"/>
      <c r="F631" s="8"/>
      <c r="G631" s="8"/>
      <c r="H631" s="8"/>
    </row>
    <row r="632" spans="1:8" x14ac:dyDescent="0.2">
      <c r="A632" s="8"/>
      <c r="B632" s="8"/>
      <c r="C632" s="8"/>
      <c r="D632" s="8"/>
      <c r="E632" s="185"/>
      <c r="F632" s="8"/>
      <c r="G632" s="8"/>
      <c r="H632" s="8"/>
    </row>
    <row r="633" spans="1:8" x14ac:dyDescent="0.2">
      <c r="A633" s="8"/>
      <c r="B633" s="8"/>
      <c r="C633" s="8"/>
      <c r="D633" s="8"/>
      <c r="E633" s="185"/>
      <c r="F633" s="8"/>
      <c r="G633" s="8"/>
      <c r="H633" s="8"/>
    </row>
    <row r="634" spans="1:8" x14ac:dyDescent="0.2">
      <c r="A634" s="8"/>
      <c r="B634" s="8"/>
      <c r="C634" s="8"/>
      <c r="D634" s="8"/>
      <c r="E634" s="185"/>
      <c r="F634" s="8"/>
      <c r="G634" s="8"/>
      <c r="H634" s="8"/>
    </row>
    <row r="635" spans="1:8" x14ac:dyDescent="0.2">
      <c r="A635" s="8"/>
      <c r="B635" s="8"/>
      <c r="C635" s="8"/>
      <c r="D635" s="8"/>
      <c r="E635" s="185"/>
      <c r="F635" s="8"/>
      <c r="G635" s="8"/>
      <c r="H635" s="8"/>
    </row>
    <row r="636" spans="1:8" x14ac:dyDescent="0.2">
      <c r="A636" s="8"/>
      <c r="B636" s="8"/>
      <c r="C636" s="8"/>
      <c r="D636" s="8"/>
      <c r="E636" s="185"/>
      <c r="F636" s="8"/>
      <c r="G636" s="8"/>
      <c r="H636" s="8"/>
    </row>
    <row r="637" spans="1:8" x14ac:dyDescent="0.2">
      <c r="A637" s="8"/>
      <c r="B637" s="8"/>
      <c r="C637" s="8"/>
      <c r="D637" s="8"/>
      <c r="E637" s="185"/>
      <c r="F637" s="8"/>
      <c r="G637" s="8"/>
      <c r="H637" s="8"/>
    </row>
    <row r="638" spans="1:8" x14ac:dyDescent="0.2">
      <c r="A638" s="8"/>
      <c r="B638" s="8"/>
      <c r="C638" s="8"/>
      <c r="D638" s="8"/>
      <c r="E638" s="185"/>
      <c r="F638" s="8"/>
      <c r="G638" s="8"/>
      <c r="H638" s="8"/>
    </row>
    <row r="639" spans="1:8" x14ac:dyDescent="0.2">
      <c r="A639" s="8"/>
      <c r="B639" s="8"/>
      <c r="C639" s="8"/>
      <c r="D639" s="8"/>
      <c r="E639" s="185"/>
      <c r="F639" s="8"/>
      <c r="G639" s="8"/>
      <c r="H639" s="8"/>
    </row>
    <row r="640" spans="1:8" x14ac:dyDescent="0.2">
      <c r="A640" s="8"/>
      <c r="B640" s="8"/>
      <c r="C640" s="8"/>
      <c r="D640" s="8"/>
      <c r="E640" s="185"/>
      <c r="F640" s="8"/>
      <c r="G640" s="8"/>
      <c r="H640" s="8"/>
    </row>
    <row r="641" spans="1:8" x14ac:dyDescent="0.2">
      <c r="A641" s="8"/>
      <c r="B641" s="8"/>
      <c r="C641" s="8"/>
      <c r="D641" s="8"/>
      <c r="E641" s="185"/>
      <c r="F641" s="8"/>
      <c r="G641" s="8"/>
      <c r="H641" s="8"/>
    </row>
    <row r="642" spans="1:8" x14ac:dyDescent="0.2">
      <c r="A642" s="8"/>
      <c r="B642" s="8"/>
      <c r="C642" s="8"/>
      <c r="D642" s="8"/>
      <c r="E642" s="185"/>
      <c r="F642" s="8"/>
      <c r="G642" s="8"/>
      <c r="H642" s="8"/>
    </row>
    <row r="643" spans="1:8" x14ac:dyDescent="0.2">
      <c r="A643" s="8"/>
      <c r="B643" s="8"/>
      <c r="C643" s="8"/>
      <c r="D643" s="8"/>
      <c r="E643" s="185"/>
      <c r="F643" s="8"/>
      <c r="G643" s="8"/>
      <c r="H643" s="8"/>
    </row>
    <row r="644" spans="1:8" x14ac:dyDescent="0.2">
      <c r="A644" s="8"/>
      <c r="B644" s="8"/>
      <c r="C644" s="8"/>
      <c r="D644" s="8"/>
      <c r="E644" s="185"/>
      <c r="F644" s="8"/>
      <c r="G644" s="8"/>
      <c r="H644" s="8"/>
    </row>
    <row r="645" spans="1:8" x14ac:dyDescent="0.2">
      <c r="A645" s="8"/>
      <c r="B645" s="8"/>
      <c r="C645" s="8"/>
      <c r="D645" s="8"/>
      <c r="E645" s="185"/>
      <c r="F645" s="8"/>
      <c r="G645" s="8"/>
      <c r="H645" s="8"/>
    </row>
    <row r="646" spans="1:8" x14ac:dyDescent="0.2">
      <c r="A646" s="8"/>
      <c r="B646" s="8"/>
      <c r="C646" s="8"/>
      <c r="D646" s="8"/>
      <c r="E646" s="185"/>
      <c r="F646" s="8"/>
      <c r="G646" s="8"/>
      <c r="H646" s="8"/>
    </row>
    <row r="647" spans="1:8" x14ac:dyDescent="0.2">
      <c r="A647" s="8"/>
      <c r="B647" s="8"/>
      <c r="C647" s="8"/>
      <c r="D647" s="8"/>
      <c r="E647" s="185"/>
      <c r="F647" s="8"/>
      <c r="G647" s="8"/>
      <c r="H647" s="8"/>
    </row>
    <row r="648" spans="1:8" x14ac:dyDescent="0.2">
      <c r="A648" s="8"/>
      <c r="B648" s="8"/>
      <c r="C648" s="8"/>
      <c r="D648" s="8"/>
      <c r="E648" s="185"/>
      <c r="F648" s="8"/>
      <c r="G648" s="8"/>
      <c r="H648" s="8"/>
    </row>
    <row r="649" spans="1:8" x14ac:dyDescent="0.2">
      <c r="A649" s="8"/>
      <c r="B649" s="8"/>
      <c r="C649" s="8"/>
      <c r="D649" s="8"/>
      <c r="E649" s="185"/>
      <c r="F649" s="8"/>
      <c r="G649" s="8"/>
      <c r="H649" s="8"/>
    </row>
    <row r="650" spans="1:8" x14ac:dyDescent="0.2">
      <c r="A650" s="8"/>
      <c r="B650" s="8"/>
      <c r="C650" s="8"/>
      <c r="D650" s="8"/>
      <c r="E650" s="185"/>
      <c r="F650" s="8"/>
      <c r="G650" s="8"/>
      <c r="H650" s="8"/>
    </row>
    <row r="651" spans="1:8" x14ac:dyDescent="0.2">
      <c r="A651" s="8"/>
      <c r="B651" s="8"/>
      <c r="C651" s="8"/>
      <c r="D651" s="8"/>
      <c r="E651" s="185"/>
      <c r="F651" s="8"/>
      <c r="G651" s="8"/>
      <c r="H651" s="8"/>
    </row>
    <row r="652" spans="1:8" x14ac:dyDescent="0.2">
      <c r="A652" s="8"/>
      <c r="B652" s="8"/>
      <c r="C652" s="8"/>
      <c r="D652" s="8"/>
      <c r="E652" s="185"/>
      <c r="F652" s="8"/>
      <c r="G652" s="8"/>
      <c r="H652" s="8"/>
    </row>
    <row r="653" spans="1:8" x14ac:dyDescent="0.2">
      <c r="A653" s="8"/>
      <c r="B653" s="8"/>
      <c r="C653" s="8"/>
      <c r="D653" s="8"/>
      <c r="E653" s="185"/>
      <c r="F653" s="8"/>
      <c r="G653" s="8"/>
      <c r="H653" s="8"/>
    </row>
    <row r="654" spans="1:8" x14ac:dyDescent="0.2">
      <c r="A654" s="8"/>
      <c r="B654" s="8"/>
      <c r="C654" s="8"/>
      <c r="D654" s="8"/>
      <c r="E654" s="185"/>
      <c r="F654" s="8"/>
      <c r="G654" s="8"/>
      <c r="H654" s="8"/>
    </row>
    <row r="655" spans="1:8" x14ac:dyDescent="0.2">
      <c r="A655" s="8"/>
      <c r="B655" s="8"/>
      <c r="C655" s="8"/>
      <c r="D655" s="8"/>
      <c r="E655" s="185"/>
      <c r="F655" s="8"/>
      <c r="G655" s="8"/>
      <c r="H655" s="8"/>
    </row>
    <row r="656" spans="1:8" x14ac:dyDescent="0.2">
      <c r="A656" s="8"/>
      <c r="B656" s="8"/>
      <c r="C656" s="8"/>
      <c r="D656" s="8"/>
      <c r="E656" s="185"/>
      <c r="F656" s="8"/>
      <c r="G656" s="8"/>
      <c r="H656" s="8"/>
    </row>
    <row r="657" spans="1:8" x14ac:dyDescent="0.2">
      <c r="A657" s="8"/>
      <c r="B657" s="8"/>
      <c r="C657" s="8"/>
      <c r="D657" s="8"/>
      <c r="E657" s="185"/>
      <c r="F657" s="8"/>
      <c r="G657" s="8"/>
      <c r="H657" s="8"/>
    </row>
    <row r="658" spans="1:8" x14ac:dyDescent="0.2">
      <c r="A658" s="8"/>
      <c r="B658" s="8"/>
      <c r="C658" s="8"/>
      <c r="D658" s="8"/>
      <c r="E658" s="185"/>
      <c r="F658" s="8"/>
      <c r="G658" s="8"/>
      <c r="H658" s="8"/>
    </row>
    <row r="659" spans="1:8" x14ac:dyDescent="0.2">
      <c r="A659" s="8"/>
      <c r="B659" s="8"/>
      <c r="C659" s="8"/>
      <c r="D659" s="8"/>
      <c r="E659" s="185"/>
      <c r="F659" s="8"/>
      <c r="G659" s="8"/>
      <c r="H659" s="8"/>
    </row>
    <row r="660" spans="1:8" x14ac:dyDescent="0.2">
      <c r="A660" s="8"/>
      <c r="B660" s="8"/>
      <c r="C660" s="8"/>
      <c r="D660" s="8"/>
      <c r="E660" s="185"/>
      <c r="F660" s="8"/>
      <c r="G660" s="8"/>
      <c r="H660" s="8"/>
    </row>
    <row r="661" spans="1:8" x14ac:dyDescent="0.2">
      <c r="A661" s="8"/>
      <c r="B661" s="8"/>
      <c r="C661" s="8"/>
      <c r="D661" s="8"/>
      <c r="E661" s="185"/>
      <c r="F661" s="8"/>
      <c r="G661" s="8"/>
      <c r="H661" s="8"/>
    </row>
    <row r="662" spans="1:8" x14ac:dyDescent="0.2">
      <c r="A662" s="8"/>
      <c r="B662" s="8"/>
      <c r="C662" s="8"/>
      <c r="D662" s="8"/>
      <c r="E662" s="185"/>
      <c r="F662" s="8"/>
      <c r="G662" s="8"/>
      <c r="H662" s="8"/>
    </row>
    <row r="663" spans="1:8" x14ac:dyDescent="0.2">
      <c r="A663" s="8"/>
      <c r="B663" s="8"/>
      <c r="C663" s="8"/>
      <c r="D663" s="8"/>
      <c r="E663" s="185"/>
      <c r="F663" s="8"/>
      <c r="G663" s="8"/>
      <c r="H663" s="8"/>
    </row>
    <row r="664" spans="1:8" x14ac:dyDescent="0.2">
      <c r="A664" s="8"/>
      <c r="B664" s="8"/>
      <c r="C664" s="8"/>
      <c r="D664" s="8"/>
      <c r="E664" s="185"/>
      <c r="F664" s="8"/>
      <c r="G664" s="8"/>
      <c r="H664" s="8"/>
    </row>
    <row r="665" spans="1:8" x14ac:dyDescent="0.2">
      <c r="A665" s="8"/>
      <c r="B665" s="8"/>
      <c r="C665" s="8"/>
      <c r="D665" s="8"/>
      <c r="E665" s="185"/>
      <c r="F665" s="8"/>
      <c r="G665" s="8"/>
      <c r="H665" s="8"/>
    </row>
    <row r="666" spans="1:8" x14ac:dyDescent="0.2">
      <c r="A666" s="8"/>
      <c r="B666" s="8"/>
      <c r="C666" s="8"/>
      <c r="D666" s="8"/>
      <c r="E666" s="185"/>
      <c r="F666" s="8"/>
      <c r="G666" s="8"/>
      <c r="H666" s="8"/>
    </row>
    <row r="667" spans="1:8" x14ac:dyDescent="0.2">
      <c r="A667" s="8"/>
      <c r="B667" s="8"/>
      <c r="C667" s="8"/>
      <c r="D667" s="8"/>
      <c r="E667" s="185"/>
      <c r="F667" s="8"/>
      <c r="G667" s="8"/>
      <c r="H667" s="8"/>
    </row>
    <row r="668" spans="1:8" x14ac:dyDescent="0.2">
      <c r="A668" s="8"/>
      <c r="B668" s="8"/>
      <c r="C668" s="8"/>
      <c r="D668" s="8"/>
      <c r="E668" s="185"/>
      <c r="F668" s="8"/>
      <c r="G668" s="8"/>
      <c r="H668" s="8"/>
    </row>
    <row r="669" spans="1:8" x14ac:dyDescent="0.2">
      <c r="A669" s="8"/>
      <c r="B669" s="8"/>
      <c r="C669" s="8"/>
      <c r="D669" s="8"/>
      <c r="E669" s="185"/>
      <c r="F669" s="8"/>
      <c r="G669" s="8"/>
      <c r="H669" s="8"/>
    </row>
    <row r="670" spans="1:8" x14ac:dyDescent="0.2">
      <c r="A670" s="8"/>
      <c r="B670" s="8"/>
      <c r="C670" s="8"/>
      <c r="D670" s="8"/>
      <c r="E670" s="185"/>
      <c r="F670" s="8"/>
      <c r="G670" s="8"/>
      <c r="H670" s="8"/>
    </row>
    <row r="671" spans="1:8" x14ac:dyDescent="0.2">
      <c r="A671" s="8"/>
      <c r="B671" s="8"/>
      <c r="C671" s="8"/>
      <c r="D671" s="8"/>
      <c r="E671" s="185"/>
      <c r="F671" s="8"/>
      <c r="G671" s="8"/>
      <c r="H671" s="8"/>
    </row>
    <row r="672" spans="1:8" x14ac:dyDescent="0.2">
      <c r="A672" s="8"/>
      <c r="B672" s="8"/>
      <c r="C672" s="8"/>
      <c r="D672" s="8"/>
      <c r="E672" s="185"/>
      <c r="F672" s="8"/>
      <c r="G672" s="8"/>
      <c r="H672" s="8"/>
    </row>
    <row r="673" spans="1:8" x14ac:dyDescent="0.2">
      <c r="A673" s="8"/>
      <c r="B673" s="8"/>
      <c r="C673" s="8"/>
      <c r="D673" s="8"/>
      <c r="E673" s="185"/>
      <c r="F673" s="8"/>
      <c r="G673" s="8"/>
      <c r="H673" s="8"/>
    </row>
    <row r="674" spans="1:8" x14ac:dyDescent="0.2">
      <c r="A674" s="8"/>
      <c r="B674" s="8"/>
      <c r="C674" s="8"/>
      <c r="D674" s="8"/>
      <c r="E674" s="185"/>
      <c r="F674" s="8"/>
      <c r="G674" s="8"/>
      <c r="H674" s="8"/>
    </row>
    <row r="675" spans="1:8" x14ac:dyDescent="0.2">
      <c r="A675" s="8"/>
      <c r="B675" s="8"/>
      <c r="C675" s="8"/>
      <c r="D675" s="8"/>
      <c r="E675" s="185"/>
      <c r="F675" s="8"/>
      <c r="G675" s="8"/>
      <c r="H675" s="8"/>
    </row>
    <row r="676" spans="1:8" x14ac:dyDescent="0.2">
      <c r="A676" s="8"/>
      <c r="B676" s="8"/>
      <c r="C676" s="8"/>
      <c r="D676" s="8"/>
      <c r="E676" s="185"/>
      <c r="F676" s="8"/>
      <c r="G676" s="8"/>
      <c r="H676" s="8"/>
    </row>
    <row r="677" spans="1:8" x14ac:dyDescent="0.2">
      <c r="A677" s="8"/>
      <c r="B677" s="8"/>
      <c r="C677" s="8"/>
      <c r="D677" s="8"/>
      <c r="E677" s="185"/>
      <c r="F677" s="8"/>
      <c r="G677" s="8"/>
      <c r="H677" s="8"/>
    </row>
    <row r="678" spans="1:8" x14ac:dyDescent="0.2">
      <c r="A678" s="8"/>
      <c r="B678" s="8"/>
      <c r="C678" s="8"/>
      <c r="D678" s="8"/>
      <c r="E678" s="185"/>
      <c r="F678" s="8"/>
      <c r="G678" s="8"/>
      <c r="H678" s="8"/>
    </row>
    <row r="679" spans="1:8" x14ac:dyDescent="0.2">
      <c r="A679" s="8"/>
      <c r="B679" s="8"/>
      <c r="C679" s="8"/>
      <c r="D679" s="8"/>
      <c r="E679" s="185"/>
      <c r="F679" s="8"/>
      <c r="G679" s="8"/>
      <c r="H679" s="8"/>
    </row>
    <row r="680" spans="1:8" x14ac:dyDescent="0.2">
      <c r="A680" s="8"/>
      <c r="B680" s="8"/>
      <c r="C680" s="8"/>
      <c r="D680" s="8"/>
      <c r="E680" s="185"/>
      <c r="F680" s="8"/>
      <c r="G680" s="8"/>
      <c r="H680" s="8"/>
    </row>
    <row r="681" spans="1:8" x14ac:dyDescent="0.2">
      <c r="A681" s="8"/>
      <c r="B681" s="8"/>
      <c r="C681" s="8"/>
      <c r="D681" s="8"/>
      <c r="E681" s="185"/>
      <c r="F681" s="8"/>
      <c r="G681" s="8"/>
      <c r="H681" s="8"/>
    </row>
    <row r="682" spans="1:8" x14ac:dyDescent="0.2">
      <c r="A682" s="8"/>
      <c r="B682" s="8"/>
      <c r="C682" s="8"/>
      <c r="D682" s="8"/>
      <c r="E682" s="185"/>
      <c r="F682" s="8"/>
      <c r="G682" s="8"/>
      <c r="H682" s="8"/>
    </row>
    <row r="683" spans="1:8" x14ac:dyDescent="0.2">
      <c r="A683" s="8"/>
      <c r="B683" s="8"/>
      <c r="C683" s="8"/>
      <c r="D683" s="8"/>
      <c r="E683" s="185"/>
      <c r="F683" s="8"/>
      <c r="G683" s="8"/>
      <c r="H683" s="8"/>
    </row>
    <row r="684" spans="1:8" x14ac:dyDescent="0.2">
      <c r="A684" s="8"/>
      <c r="B684" s="8"/>
      <c r="C684" s="8"/>
      <c r="D684" s="8"/>
      <c r="E684" s="185"/>
      <c r="F684" s="8"/>
      <c r="G684" s="8"/>
      <c r="H684" s="8"/>
    </row>
    <row r="685" spans="1:8" x14ac:dyDescent="0.2">
      <c r="A685" s="8"/>
      <c r="B685" s="8"/>
      <c r="C685" s="8"/>
      <c r="D685" s="8"/>
      <c r="E685" s="185"/>
      <c r="F685" s="8"/>
      <c r="G685" s="8"/>
      <c r="H685" s="8"/>
    </row>
    <row r="686" spans="1:8" x14ac:dyDescent="0.2">
      <c r="A686" s="8"/>
      <c r="B686" s="8"/>
      <c r="C686" s="8"/>
      <c r="D686" s="8"/>
      <c r="E686" s="185"/>
      <c r="F686" s="8"/>
      <c r="G686" s="8"/>
      <c r="H686" s="8"/>
    </row>
    <row r="687" spans="1:8" x14ac:dyDescent="0.2">
      <c r="A687" s="8"/>
      <c r="B687" s="8"/>
      <c r="C687" s="8"/>
      <c r="D687" s="8"/>
      <c r="E687" s="185"/>
      <c r="F687" s="8"/>
      <c r="G687" s="8"/>
      <c r="H687" s="8"/>
    </row>
    <row r="688" spans="1:8" x14ac:dyDescent="0.2">
      <c r="A688" s="8"/>
      <c r="B688" s="8"/>
      <c r="C688" s="8"/>
      <c r="D688" s="8"/>
      <c r="E688" s="185"/>
      <c r="F688" s="8"/>
      <c r="G688" s="8"/>
      <c r="H688" s="8"/>
    </row>
    <row r="689" spans="1:8" x14ac:dyDescent="0.2">
      <c r="A689" s="8"/>
      <c r="B689" s="8"/>
      <c r="C689" s="8"/>
      <c r="D689" s="8"/>
      <c r="E689" s="185"/>
      <c r="F689" s="8"/>
      <c r="G689" s="8"/>
      <c r="H689" s="8"/>
    </row>
    <row r="690" spans="1:8" x14ac:dyDescent="0.2">
      <c r="A690" s="8"/>
      <c r="B690" s="8"/>
      <c r="C690" s="8"/>
      <c r="D690" s="8"/>
      <c r="E690" s="185"/>
      <c r="F690" s="8"/>
      <c r="G690" s="8"/>
      <c r="H690" s="8"/>
    </row>
    <row r="691" spans="1:8" x14ac:dyDescent="0.2">
      <c r="A691" s="8"/>
      <c r="B691" s="8"/>
      <c r="C691" s="8"/>
      <c r="D691" s="8"/>
      <c r="E691" s="185"/>
      <c r="F691" s="8"/>
      <c r="G691" s="8"/>
      <c r="H691" s="8"/>
    </row>
    <row r="692" spans="1:8" x14ac:dyDescent="0.2">
      <c r="A692" s="8"/>
      <c r="B692" s="8"/>
      <c r="C692" s="8"/>
      <c r="D692" s="8"/>
      <c r="E692" s="185"/>
      <c r="F692" s="8"/>
      <c r="G692" s="8"/>
      <c r="H692" s="8"/>
    </row>
    <row r="693" spans="1:8" x14ac:dyDescent="0.2">
      <c r="A693" s="8"/>
      <c r="B693" s="8"/>
      <c r="C693" s="8"/>
      <c r="D693" s="8"/>
      <c r="E693" s="185"/>
      <c r="F693" s="8"/>
      <c r="G693" s="8"/>
      <c r="H693" s="8"/>
    </row>
    <row r="694" spans="1:8" x14ac:dyDescent="0.2">
      <c r="A694" s="8"/>
      <c r="B694" s="8"/>
      <c r="C694" s="8"/>
      <c r="D694" s="8"/>
      <c r="E694" s="185"/>
      <c r="F694" s="8"/>
      <c r="G694" s="8"/>
      <c r="H694" s="8"/>
    </row>
    <row r="695" spans="1:8" x14ac:dyDescent="0.2">
      <c r="A695" s="8"/>
      <c r="B695" s="8"/>
      <c r="C695" s="8"/>
      <c r="D695" s="8"/>
      <c r="E695" s="185"/>
      <c r="F695" s="8"/>
      <c r="G695" s="8"/>
      <c r="H695" s="8"/>
    </row>
    <row r="696" spans="1:8" x14ac:dyDescent="0.2">
      <c r="A696" s="8"/>
      <c r="B696" s="8"/>
      <c r="C696" s="8"/>
      <c r="D696" s="8"/>
      <c r="E696" s="185"/>
      <c r="F696" s="8"/>
      <c r="G696" s="8"/>
      <c r="H696" s="8"/>
    </row>
    <row r="697" spans="1:8" x14ac:dyDescent="0.2">
      <c r="A697" s="8"/>
      <c r="B697" s="8"/>
      <c r="C697" s="8"/>
      <c r="D697" s="8"/>
      <c r="E697" s="185"/>
      <c r="F697" s="8"/>
      <c r="G697" s="8"/>
      <c r="H697" s="8"/>
    </row>
    <row r="698" spans="1:8" x14ac:dyDescent="0.2">
      <c r="A698" s="8"/>
      <c r="B698" s="8"/>
      <c r="C698" s="8"/>
      <c r="D698" s="8"/>
      <c r="E698" s="185"/>
      <c r="F698" s="8"/>
      <c r="G698" s="8"/>
      <c r="H698" s="8"/>
    </row>
    <row r="699" spans="1:8" x14ac:dyDescent="0.2">
      <c r="A699" s="8"/>
      <c r="B699" s="8"/>
      <c r="C699" s="8"/>
      <c r="D699" s="8"/>
      <c r="E699" s="185"/>
      <c r="F699" s="8"/>
      <c r="G699" s="8"/>
      <c r="H699" s="8"/>
    </row>
    <row r="700" spans="1:8" x14ac:dyDescent="0.2">
      <c r="A700" s="8"/>
      <c r="B700" s="8"/>
      <c r="C700" s="8"/>
      <c r="D700" s="8"/>
      <c r="E700" s="185"/>
      <c r="F700" s="8"/>
      <c r="G700" s="8"/>
      <c r="H700" s="8"/>
    </row>
    <row r="701" spans="1:8" x14ac:dyDescent="0.2">
      <c r="A701" s="8"/>
      <c r="B701" s="8"/>
      <c r="C701" s="8"/>
      <c r="D701" s="8"/>
      <c r="E701" s="185"/>
      <c r="F701" s="8"/>
      <c r="G701" s="8"/>
      <c r="H701" s="8"/>
    </row>
    <row r="702" spans="1:8" x14ac:dyDescent="0.2">
      <c r="A702" s="8"/>
      <c r="B702" s="8"/>
      <c r="C702" s="8"/>
      <c r="D702" s="8"/>
      <c r="E702" s="185"/>
      <c r="F702" s="8"/>
      <c r="G702" s="8"/>
      <c r="H702" s="8"/>
    </row>
    <row r="703" spans="1:8" x14ac:dyDescent="0.2">
      <c r="A703" s="8"/>
      <c r="B703" s="8"/>
      <c r="C703" s="8"/>
      <c r="D703" s="8"/>
      <c r="E703" s="185"/>
      <c r="F703" s="8"/>
      <c r="G703" s="8"/>
      <c r="H703" s="8"/>
    </row>
    <row r="704" spans="1:8" x14ac:dyDescent="0.2">
      <c r="A704" s="8"/>
      <c r="B704" s="8"/>
      <c r="C704" s="8"/>
      <c r="D704" s="8"/>
      <c r="E704" s="185"/>
      <c r="F704" s="8"/>
      <c r="G704" s="8"/>
      <c r="H704" s="8"/>
    </row>
    <row r="705" spans="1:8" x14ac:dyDescent="0.2">
      <c r="A705" s="8"/>
      <c r="B705" s="8"/>
      <c r="C705" s="8"/>
      <c r="D705" s="8"/>
      <c r="E705" s="185"/>
      <c r="F705" s="8"/>
      <c r="G705" s="8"/>
      <c r="H705" s="8"/>
    </row>
    <row r="706" spans="1:8" x14ac:dyDescent="0.2">
      <c r="A706" s="8"/>
      <c r="B706" s="8"/>
      <c r="C706" s="8"/>
      <c r="D706" s="8"/>
      <c r="E706" s="185"/>
      <c r="F706" s="8"/>
      <c r="G706" s="8"/>
      <c r="H706" s="8"/>
    </row>
    <row r="707" spans="1:8" x14ac:dyDescent="0.2">
      <c r="A707" s="8"/>
      <c r="B707" s="8"/>
      <c r="C707" s="8"/>
      <c r="D707" s="8"/>
      <c r="E707" s="185"/>
      <c r="F707" s="8"/>
      <c r="G707" s="8"/>
      <c r="H707" s="8"/>
    </row>
    <row r="708" spans="1:8" x14ac:dyDescent="0.2">
      <c r="A708" s="8"/>
      <c r="B708" s="8"/>
      <c r="C708" s="8"/>
      <c r="D708" s="8"/>
      <c r="E708" s="185"/>
      <c r="F708" s="8"/>
      <c r="G708" s="8"/>
      <c r="H708" s="8"/>
    </row>
    <row r="709" spans="1:8" x14ac:dyDescent="0.2">
      <c r="A709" s="8"/>
      <c r="B709" s="8"/>
      <c r="C709" s="8"/>
      <c r="D709" s="8"/>
      <c r="E709" s="185"/>
      <c r="F709" s="8"/>
      <c r="G709" s="8"/>
      <c r="H709" s="8"/>
    </row>
    <row r="710" spans="1:8" x14ac:dyDescent="0.2">
      <c r="A710" s="8"/>
      <c r="B710" s="8"/>
      <c r="C710" s="8"/>
      <c r="D710" s="8"/>
      <c r="E710" s="185"/>
      <c r="F710" s="8"/>
      <c r="G710" s="8"/>
      <c r="H710" s="8"/>
    </row>
    <row r="711" spans="1:8" x14ac:dyDescent="0.2">
      <c r="A711" s="8"/>
      <c r="B711" s="8"/>
      <c r="C711" s="8"/>
      <c r="D711" s="8"/>
      <c r="E711" s="185"/>
      <c r="F711" s="8"/>
      <c r="G711" s="8"/>
      <c r="H711" s="8"/>
    </row>
    <row r="712" spans="1:8" x14ac:dyDescent="0.2">
      <c r="A712" s="8"/>
      <c r="B712" s="8"/>
      <c r="C712" s="8"/>
      <c r="D712" s="8"/>
      <c r="E712" s="185"/>
      <c r="F712" s="8"/>
      <c r="G712" s="8"/>
      <c r="H712" s="8"/>
    </row>
    <row r="713" spans="1:8" x14ac:dyDescent="0.2">
      <c r="A713" s="8"/>
      <c r="B713" s="8"/>
      <c r="C713" s="8"/>
      <c r="D713" s="8"/>
      <c r="E713" s="185"/>
      <c r="F713" s="8"/>
      <c r="G713" s="8"/>
      <c r="H713" s="8"/>
    </row>
    <row r="714" spans="1:8" x14ac:dyDescent="0.2">
      <c r="A714" s="8"/>
      <c r="B714" s="8"/>
      <c r="C714" s="8"/>
      <c r="D714" s="8"/>
      <c r="E714" s="185"/>
      <c r="F714" s="8"/>
      <c r="G714" s="8"/>
      <c r="H714" s="8"/>
    </row>
    <row r="715" spans="1:8" x14ac:dyDescent="0.2">
      <c r="A715" s="8"/>
      <c r="B715" s="8"/>
      <c r="C715" s="8"/>
      <c r="D715" s="8"/>
      <c r="E715" s="185"/>
      <c r="F715" s="8"/>
      <c r="G715" s="8"/>
      <c r="H715" s="8"/>
    </row>
    <row r="716" spans="1:8" x14ac:dyDescent="0.2">
      <c r="A716" s="8"/>
      <c r="B716" s="8"/>
      <c r="C716" s="8"/>
      <c r="D716" s="8"/>
      <c r="E716" s="185"/>
      <c r="F716" s="8"/>
      <c r="G716" s="8"/>
      <c r="H716" s="8"/>
    </row>
    <row r="717" spans="1:8" x14ac:dyDescent="0.2">
      <c r="A717" s="8"/>
      <c r="B717" s="8"/>
      <c r="C717" s="8"/>
      <c r="D717" s="8"/>
      <c r="E717" s="185"/>
      <c r="F717" s="8"/>
      <c r="G717" s="8"/>
      <c r="H717" s="8"/>
    </row>
    <row r="718" spans="1:8" x14ac:dyDescent="0.2">
      <c r="A718" s="8"/>
      <c r="B718" s="8"/>
      <c r="C718" s="8"/>
      <c r="D718" s="8"/>
      <c r="E718" s="185"/>
      <c r="F718" s="8"/>
      <c r="G718" s="8"/>
      <c r="H718" s="8"/>
    </row>
    <row r="719" spans="1:8" x14ac:dyDescent="0.2">
      <c r="A719" s="8"/>
      <c r="B719" s="8"/>
      <c r="C719" s="8"/>
      <c r="D719" s="8"/>
      <c r="E719" s="185"/>
      <c r="F719" s="8"/>
      <c r="G719" s="8"/>
      <c r="H719" s="8"/>
    </row>
    <row r="720" spans="1:8" x14ac:dyDescent="0.2">
      <c r="A720" s="8"/>
      <c r="B720" s="8"/>
      <c r="C720" s="8"/>
      <c r="D720" s="8"/>
      <c r="E720" s="185"/>
      <c r="F720" s="8"/>
      <c r="G720" s="8"/>
      <c r="H720" s="8"/>
    </row>
    <row r="721" spans="1:8" x14ac:dyDescent="0.2">
      <c r="A721" s="8"/>
      <c r="B721" s="8"/>
      <c r="C721" s="8"/>
      <c r="D721" s="8"/>
      <c r="E721" s="185"/>
      <c r="F721" s="8"/>
      <c r="G721" s="8"/>
      <c r="H721" s="8"/>
    </row>
    <row r="722" spans="1:8" x14ac:dyDescent="0.2">
      <c r="A722" s="8"/>
      <c r="B722" s="8"/>
      <c r="C722" s="8"/>
      <c r="D722" s="8"/>
      <c r="E722" s="185"/>
      <c r="F722" s="8"/>
      <c r="G722" s="8"/>
      <c r="H722" s="8"/>
    </row>
    <row r="723" spans="1:8" x14ac:dyDescent="0.2">
      <c r="A723" s="8"/>
      <c r="B723" s="8"/>
      <c r="C723" s="8"/>
      <c r="D723" s="8"/>
      <c r="E723" s="185"/>
      <c r="F723" s="8"/>
      <c r="G723" s="8"/>
      <c r="H723" s="8"/>
    </row>
    <row r="724" spans="1:8" x14ac:dyDescent="0.2">
      <c r="A724" s="8"/>
      <c r="B724" s="8"/>
      <c r="C724" s="8"/>
      <c r="D724" s="8"/>
      <c r="E724" s="185"/>
      <c r="F724" s="8"/>
      <c r="G724" s="8"/>
      <c r="H724" s="8"/>
    </row>
    <row r="725" spans="1:8" x14ac:dyDescent="0.2">
      <c r="A725" s="8"/>
      <c r="B725" s="8"/>
      <c r="C725" s="8"/>
      <c r="D725" s="8"/>
      <c r="E725" s="185"/>
      <c r="F725" s="8"/>
      <c r="G725" s="8"/>
      <c r="H725" s="8"/>
    </row>
    <row r="726" spans="1:8" x14ac:dyDescent="0.2">
      <c r="A726" s="8"/>
      <c r="B726" s="8"/>
      <c r="C726" s="8"/>
      <c r="D726" s="8"/>
      <c r="E726" s="185"/>
      <c r="F726" s="8"/>
      <c r="G726" s="8"/>
      <c r="H726" s="8"/>
    </row>
    <row r="727" spans="1:8" x14ac:dyDescent="0.2">
      <c r="A727" s="8"/>
      <c r="B727" s="8"/>
      <c r="C727" s="8"/>
      <c r="D727" s="8"/>
      <c r="E727" s="185"/>
      <c r="F727" s="8"/>
      <c r="G727" s="8"/>
      <c r="H727" s="8"/>
    </row>
    <row r="728" spans="1:8" x14ac:dyDescent="0.2">
      <c r="A728" s="8"/>
      <c r="B728" s="8"/>
      <c r="C728" s="8"/>
      <c r="D728" s="8"/>
      <c r="E728" s="185"/>
      <c r="F728" s="8"/>
      <c r="G728" s="8"/>
      <c r="H728" s="8"/>
    </row>
    <row r="729" spans="1:8" x14ac:dyDescent="0.2">
      <c r="A729" s="8"/>
      <c r="B729" s="8"/>
      <c r="C729" s="8"/>
      <c r="D729" s="8"/>
      <c r="E729" s="185"/>
      <c r="F729" s="8"/>
      <c r="G729" s="8"/>
      <c r="H729" s="8"/>
    </row>
    <row r="730" spans="1:8" x14ac:dyDescent="0.2">
      <c r="A730" s="8"/>
      <c r="B730" s="8"/>
      <c r="C730" s="8"/>
      <c r="D730" s="8"/>
      <c r="E730" s="185"/>
      <c r="F730" s="8"/>
      <c r="G730" s="8"/>
      <c r="H730" s="8"/>
    </row>
    <row r="731" spans="1:8" x14ac:dyDescent="0.2">
      <c r="A731" s="8"/>
      <c r="B731" s="8"/>
      <c r="C731" s="8"/>
      <c r="D731" s="8"/>
      <c r="E731" s="185"/>
      <c r="F731" s="8"/>
      <c r="G731" s="8"/>
      <c r="H731" s="8"/>
    </row>
    <row r="732" spans="1:8" x14ac:dyDescent="0.2">
      <c r="A732" s="8"/>
      <c r="B732" s="8"/>
      <c r="C732" s="8"/>
      <c r="D732" s="8"/>
      <c r="E732" s="185"/>
      <c r="F732" s="8"/>
      <c r="G732" s="8"/>
      <c r="H732" s="8"/>
    </row>
    <row r="733" spans="1:8" x14ac:dyDescent="0.2">
      <c r="A733" s="8"/>
      <c r="B733" s="8"/>
      <c r="C733" s="8"/>
      <c r="D733" s="8"/>
      <c r="E733" s="185"/>
      <c r="F733" s="8"/>
      <c r="G733" s="8"/>
      <c r="H733" s="8"/>
    </row>
    <row r="734" spans="1:8" x14ac:dyDescent="0.2">
      <c r="A734" s="8"/>
      <c r="B734" s="8"/>
      <c r="C734" s="8"/>
      <c r="D734" s="8"/>
      <c r="E734" s="185"/>
      <c r="F734" s="8"/>
      <c r="G734" s="8"/>
      <c r="H734" s="8"/>
    </row>
    <row r="735" spans="1:8" x14ac:dyDescent="0.2">
      <c r="A735" s="8"/>
      <c r="B735" s="8"/>
      <c r="C735" s="8"/>
      <c r="D735" s="8"/>
      <c r="E735" s="185"/>
      <c r="F735" s="8"/>
      <c r="G735" s="8"/>
      <c r="H735" s="8"/>
    </row>
    <row r="736" spans="1:8" x14ac:dyDescent="0.2">
      <c r="A736" s="8"/>
      <c r="B736" s="8"/>
      <c r="C736" s="8"/>
      <c r="D736" s="8"/>
      <c r="E736" s="185"/>
      <c r="F736" s="8"/>
      <c r="G736" s="8"/>
      <c r="H736" s="8"/>
    </row>
    <row r="737" spans="1:8" x14ac:dyDescent="0.2">
      <c r="A737" s="8"/>
      <c r="B737" s="8"/>
      <c r="C737" s="8"/>
      <c r="D737" s="8"/>
      <c r="E737" s="185"/>
      <c r="F737" s="8"/>
      <c r="G737" s="8"/>
      <c r="H737" s="8"/>
    </row>
    <row r="738" spans="1:8" x14ac:dyDescent="0.2">
      <c r="A738" s="8"/>
      <c r="B738" s="8"/>
      <c r="C738" s="8"/>
      <c r="D738" s="8"/>
      <c r="E738" s="185"/>
      <c r="F738" s="8"/>
      <c r="G738" s="8"/>
      <c r="H738" s="8"/>
    </row>
    <row r="739" spans="1:8" x14ac:dyDescent="0.2">
      <c r="A739" s="8"/>
      <c r="B739" s="8"/>
      <c r="C739" s="8"/>
      <c r="D739" s="8"/>
      <c r="E739" s="185"/>
      <c r="F739" s="8"/>
      <c r="G739" s="8"/>
      <c r="H739" s="8"/>
    </row>
    <row r="740" spans="1:8" x14ac:dyDescent="0.2">
      <c r="A740" s="8"/>
      <c r="B740" s="8"/>
      <c r="C740" s="8"/>
      <c r="D740" s="8"/>
      <c r="E740" s="185"/>
      <c r="F740" s="8"/>
      <c r="G740" s="8"/>
      <c r="H740" s="8"/>
    </row>
    <row r="741" spans="1:8" x14ac:dyDescent="0.2">
      <c r="A741" s="8"/>
      <c r="B741" s="8"/>
      <c r="C741" s="8"/>
      <c r="D741" s="8"/>
      <c r="E741" s="185"/>
      <c r="F741" s="8"/>
      <c r="G741" s="8"/>
      <c r="H741" s="8"/>
    </row>
    <row r="742" spans="1:8" x14ac:dyDescent="0.2">
      <c r="A742" s="8"/>
      <c r="B742" s="8"/>
      <c r="C742" s="8"/>
      <c r="D742" s="8"/>
      <c r="E742" s="185"/>
      <c r="F742" s="8"/>
      <c r="G742" s="8"/>
      <c r="H742" s="8"/>
    </row>
    <row r="743" spans="1:8" x14ac:dyDescent="0.2">
      <c r="A743" s="8"/>
      <c r="B743" s="8"/>
      <c r="C743" s="8"/>
      <c r="D743" s="8"/>
      <c r="E743" s="185"/>
      <c r="F743" s="8"/>
      <c r="G743" s="8"/>
      <c r="H743" s="8"/>
    </row>
    <row r="744" spans="1:8" x14ac:dyDescent="0.2">
      <c r="A744" s="8"/>
      <c r="B744" s="8"/>
      <c r="C744" s="8"/>
      <c r="D744" s="8"/>
      <c r="E744" s="185"/>
      <c r="F744" s="8"/>
      <c r="G744" s="8"/>
      <c r="H744" s="8"/>
    </row>
    <row r="745" spans="1:8" x14ac:dyDescent="0.2">
      <c r="A745" s="8"/>
      <c r="B745" s="8"/>
      <c r="C745" s="8"/>
      <c r="D745" s="8"/>
      <c r="E745" s="185"/>
      <c r="F745" s="8"/>
      <c r="G745" s="8"/>
      <c r="H745" s="8"/>
    </row>
    <row r="746" spans="1:8" x14ac:dyDescent="0.2">
      <c r="A746" s="8"/>
      <c r="B746" s="8"/>
      <c r="C746" s="8"/>
      <c r="D746" s="8"/>
      <c r="E746" s="185"/>
      <c r="F746" s="8"/>
      <c r="G746" s="8"/>
      <c r="H746" s="8"/>
    </row>
    <row r="747" spans="1:8" x14ac:dyDescent="0.2">
      <c r="A747" s="8"/>
      <c r="B747" s="8"/>
      <c r="C747" s="8"/>
      <c r="D747" s="8"/>
      <c r="E747" s="185"/>
      <c r="F747" s="8"/>
      <c r="G747" s="8"/>
      <c r="H747" s="8"/>
    </row>
    <row r="748" spans="1:8" x14ac:dyDescent="0.2">
      <c r="A748" s="8"/>
      <c r="B748" s="8"/>
      <c r="C748" s="8"/>
      <c r="D748" s="8"/>
      <c r="E748" s="185"/>
      <c r="F748" s="8"/>
      <c r="G748" s="8"/>
      <c r="H748" s="8"/>
    </row>
    <row r="749" spans="1:8" x14ac:dyDescent="0.2">
      <c r="A749" s="8"/>
      <c r="B749" s="8"/>
      <c r="C749" s="8"/>
      <c r="D749" s="8"/>
      <c r="E749" s="185"/>
      <c r="F749" s="8"/>
      <c r="G749" s="8"/>
      <c r="H749" s="8"/>
    </row>
    <row r="750" spans="1:8" x14ac:dyDescent="0.2">
      <c r="A750" s="8"/>
      <c r="B750" s="8"/>
      <c r="C750" s="8"/>
      <c r="D750" s="8"/>
      <c r="E750" s="185"/>
      <c r="F750" s="8"/>
      <c r="G750" s="8"/>
      <c r="H750" s="8"/>
    </row>
    <row r="751" spans="1:8" x14ac:dyDescent="0.2">
      <c r="A751" s="8"/>
      <c r="B751" s="8"/>
      <c r="C751" s="8"/>
      <c r="D751" s="8"/>
      <c r="E751" s="185"/>
      <c r="F751" s="8"/>
      <c r="G751" s="8"/>
      <c r="H751" s="8"/>
    </row>
    <row r="752" spans="1:8" x14ac:dyDescent="0.2">
      <c r="A752" s="8"/>
      <c r="B752" s="8"/>
      <c r="C752" s="8"/>
      <c r="D752" s="8"/>
      <c r="E752" s="185"/>
      <c r="F752" s="8"/>
      <c r="G752" s="8"/>
      <c r="H752" s="8"/>
    </row>
    <row r="753" spans="1:8" x14ac:dyDescent="0.2">
      <c r="A753" s="8"/>
      <c r="B753" s="8"/>
      <c r="C753" s="8"/>
      <c r="D753" s="8"/>
      <c r="E753" s="185"/>
      <c r="F753" s="8"/>
      <c r="G753" s="8"/>
      <c r="H753" s="8"/>
    </row>
    <row r="754" spans="1:8" x14ac:dyDescent="0.2">
      <c r="A754" s="8"/>
      <c r="B754" s="8"/>
      <c r="C754" s="8"/>
      <c r="D754" s="8"/>
      <c r="E754" s="185"/>
      <c r="F754" s="8"/>
      <c r="G754" s="8"/>
      <c r="H754" s="8"/>
    </row>
    <row r="755" spans="1:8" x14ac:dyDescent="0.2">
      <c r="A755" s="8"/>
      <c r="B755" s="8"/>
      <c r="C755" s="8"/>
      <c r="D755" s="8"/>
      <c r="E755" s="185"/>
      <c r="F755" s="8"/>
      <c r="G755" s="8"/>
      <c r="H755" s="8"/>
    </row>
    <row r="756" spans="1:8" x14ac:dyDescent="0.2">
      <c r="A756" s="8"/>
      <c r="B756" s="8"/>
      <c r="C756" s="8"/>
      <c r="D756" s="8"/>
      <c r="E756" s="185"/>
      <c r="F756" s="8"/>
      <c r="G756" s="8"/>
      <c r="H756" s="8"/>
    </row>
    <row r="757" spans="1:8" x14ac:dyDescent="0.2">
      <c r="A757" s="8"/>
      <c r="B757" s="8"/>
      <c r="C757" s="8"/>
      <c r="D757" s="8"/>
      <c r="E757" s="185"/>
      <c r="F757" s="8"/>
      <c r="G757" s="8"/>
      <c r="H757" s="8"/>
    </row>
    <row r="758" spans="1:8" x14ac:dyDescent="0.2">
      <c r="A758" s="8"/>
      <c r="B758" s="8"/>
      <c r="C758" s="8"/>
      <c r="D758" s="8"/>
      <c r="E758" s="185"/>
      <c r="F758" s="8"/>
      <c r="G758" s="8"/>
      <c r="H758" s="8"/>
    </row>
    <row r="759" spans="1:8" x14ac:dyDescent="0.2">
      <c r="A759" s="8"/>
      <c r="B759" s="8"/>
      <c r="C759" s="8"/>
      <c r="D759" s="8"/>
      <c r="E759" s="185"/>
      <c r="F759" s="8"/>
      <c r="G759" s="8"/>
      <c r="H759" s="8"/>
    </row>
    <row r="760" spans="1:8" x14ac:dyDescent="0.2">
      <c r="A760" s="8"/>
      <c r="B760" s="8"/>
      <c r="C760" s="8"/>
      <c r="D760" s="8"/>
      <c r="E760" s="185"/>
      <c r="F760" s="8"/>
      <c r="G760" s="8"/>
      <c r="H760" s="8"/>
    </row>
    <row r="761" spans="1:8" x14ac:dyDescent="0.2">
      <c r="A761" s="8"/>
      <c r="B761" s="8"/>
      <c r="C761" s="8"/>
      <c r="D761" s="8"/>
      <c r="E761" s="185"/>
      <c r="F761" s="8"/>
      <c r="G761" s="8"/>
      <c r="H761" s="8"/>
    </row>
    <row r="762" spans="1:8" x14ac:dyDescent="0.2">
      <c r="A762" s="8"/>
      <c r="B762" s="8"/>
      <c r="C762" s="8"/>
      <c r="D762" s="8"/>
      <c r="E762" s="185"/>
      <c r="F762" s="8"/>
      <c r="G762" s="8"/>
      <c r="H762" s="8"/>
    </row>
    <row r="763" spans="1:8" x14ac:dyDescent="0.2">
      <c r="A763" s="8"/>
      <c r="B763" s="8"/>
      <c r="C763" s="8"/>
      <c r="D763" s="8"/>
      <c r="E763" s="185"/>
      <c r="F763" s="8"/>
      <c r="G763" s="8"/>
      <c r="H763" s="8"/>
    </row>
    <row r="764" spans="1:8" x14ac:dyDescent="0.2">
      <c r="A764" s="8"/>
      <c r="B764" s="8"/>
      <c r="C764" s="8"/>
      <c r="D764" s="8"/>
      <c r="E764" s="185"/>
      <c r="F764" s="8"/>
      <c r="G764" s="8"/>
      <c r="H764" s="8"/>
    </row>
    <row r="765" spans="1:8" x14ac:dyDescent="0.2">
      <c r="A765" s="8"/>
      <c r="B765" s="8"/>
      <c r="C765" s="8"/>
      <c r="D765" s="8"/>
      <c r="E765" s="185"/>
      <c r="F765" s="8"/>
      <c r="G765" s="8"/>
      <c r="H765" s="8"/>
    </row>
    <row r="766" spans="1:8" x14ac:dyDescent="0.2">
      <c r="A766" s="8"/>
      <c r="B766" s="8"/>
      <c r="C766" s="8"/>
      <c r="D766" s="8"/>
      <c r="E766" s="185"/>
      <c r="F766" s="8"/>
      <c r="G766" s="8"/>
      <c r="H766" s="8"/>
    </row>
    <row r="767" spans="1:8" x14ac:dyDescent="0.2">
      <c r="A767" s="8"/>
      <c r="B767" s="8"/>
      <c r="C767" s="8"/>
      <c r="D767" s="8"/>
      <c r="E767" s="185"/>
      <c r="F767" s="8"/>
      <c r="G767" s="8"/>
      <c r="H767" s="8"/>
    </row>
    <row r="768" spans="1:8" x14ac:dyDescent="0.2">
      <c r="A768" s="8"/>
      <c r="B768" s="8"/>
      <c r="C768" s="8"/>
      <c r="D768" s="8"/>
      <c r="E768" s="185"/>
      <c r="F768" s="8"/>
      <c r="G768" s="8"/>
      <c r="H768" s="8"/>
    </row>
    <row r="769" spans="1:8" x14ac:dyDescent="0.2">
      <c r="A769" s="8"/>
      <c r="B769" s="8"/>
      <c r="C769" s="8"/>
      <c r="D769" s="8"/>
      <c r="E769" s="185"/>
      <c r="F769" s="8"/>
      <c r="G769" s="8"/>
      <c r="H769" s="8"/>
    </row>
    <row r="770" spans="1:8" x14ac:dyDescent="0.2">
      <c r="A770" s="8"/>
      <c r="B770" s="8"/>
      <c r="C770" s="8"/>
      <c r="D770" s="8"/>
      <c r="E770" s="185"/>
      <c r="F770" s="8"/>
      <c r="G770" s="8"/>
      <c r="H770" s="8"/>
    </row>
    <row r="771" spans="1:8" x14ac:dyDescent="0.2">
      <c r="A771" s="8"/>
      <c r="B771" s="8"/>
      <c r="C771" s="8"/>
      <c r="D771" s="8"/>
      <c r="E771" s="185"/>
      <c r="F771" s="8"/>
      <c r="G771" s="8"/>
      <c r="H771" s="8"/>
    </row>
    <row r="772" spans="1:8" x14ac:dyDescent="0.2">
      <c r="A772" s="8"/>
      <c r="B772" s="8"/>
      <c r="C772" s="8"/>
      <c r="D772" s="8"/>
      <c r="E772" s="185"/>
      <c r="F772" s="8"/>
      <c r="G772" s="8"/>
      <c r="H772" s="8"/>
    </row>
    <row r="773" spans="1:8" x14ac:dyDescent="0.2">
      <c r="A773" s="8"/>
      <c r="B773" s="8"/>
      <c r="C773" s="8"/>
      <c r="D773" s="8"/>
      <c r="E773" s="185"/>
      <c r="F773" s="8"/>
      <c r="G773" s="8"/>
      <c r="H773" s="8"/>
    </row>
    <row r="774" spans="1:8" x14ac:dyDescent="0.2">
      <c r="A774" s="8"/>
      <c r="B774" s="8"/>
      <c r="C774" s="8"/>
      <c r="D774" s="8"/>
      <c r="E774" s="185"/>
      <c r="F774" s="8"/>
      <c r="G774" s="8"/>
      <c r="H774" s="8"/>
    </row>
    <row r="775" spans="1:8" x14ac:dyDescent="0.2">
      <c r="A775" s="8"/>
      <c r="B775" s="8"/>
      <c r="C775" s="8"/>
      <c r="D775" s="8"/>
      <c r="E775" s="185"/>
      <c r="F775" s="8"/>
      <c r="G775" s="8"/>
      <c r="H775" s="8"/>
    </row>
    <row r="776" spans="1:8" x14ac:dyDescent="0.2">
      <c r="A776" s="8"/>
      <c r="B776" s="8"/>
      <c r="C776" s="8"/>
      <c r="D776" s="8"/>
      <c r="E776" s="185"/>
      <c r="F776" s="8"/>
      <c r="G776" s="8"/>
      <c r="H776" s="8"/>
    </row>
    <row r="777" spans="1:8" x14ac:dyDescent="0.2">
      <c r="A777" s="8"/>
      <c r="B777" s="8"/>
      <c r="C777" s="8"/>
      <c r="D777" s="8"/>
      <c r="E777" s="185"/>
      <c r="F777" s="8"/>
      <c r="G777" s="8"/>
      <c r="H777" s="8"/>
    </row>
    <row r="778" spans="1:8" x14ac:dyDescent="0.2">
      <c r="A778" s="8"/>
      <c r="B778" s="8"/>
      <c r="C778" s="8"/>
      <c r="D778" s="8"/>
      <c r="E778" s="185"/>
      <c r="F778" s="8"/>
      <c r="G778" s="8"/>
      <c r="H778" s="8"/>
    </row>
    <row r="779" spans="1:8" x14ac:dyDescent="0.2">
      <c r="A779" s="8"/>
      <c r="B779" s="8"/>
      <c r="C779" s="8"/>
      <c r="D779" s="8"/>
      <c r="E779" s="185"/>
      <c r="F779" s="8"/>
      <c r="G779" s="8"/>
      <c r="H779" s="8"/>
    </row>
    <row r="780" spans="1:8" x14ac:dyDescent="0.2">
      <c r="A780" s="8"/>
      <c r="B780" s="8"/>
      <c r="C780" s="8"/>
      <c r="D780" s="8"/>
      <c r="E780" s="185"/>
      <c r="F780" s="8"/>
      <c r="G780" s="8"/>
      <c r="H780" s="8"/>
    </row>
    <row r="781" spans="1:8" x14ac:dyDescent="0.2">
      <c r="A781" s="8"/>
      <c r="B781" s="8"/>
      <c r="C781" s="8"/>
      <c r="D781" s="8"/>
      <c r="E781" s="185"/>
      <c r="F781" s="8"/>
      <c r="G781" s="8"/>
      <c r="H781" s="8"/>
    </row>
    <row r="782" spans="1:8" x14ac:dyDescent="0.2">
      <c r="A782" s="8"/>
      <c r="B782" s="8"/>
      <c r="C782" s="8"/>
      <c r="D782" s="8"/>
      <c r="E782" s="185"/>
      <c r="F782" s="8"/>
      <c r="G782" s="8"/>
      <c r="H782" s="8"/>
    </row>
    <row r="783" spans="1:8" x14ac:dyDescent="0.2">
      <c r="A783" s="8"/>
      <c r="B783" s="8"/>
      <c r="C783" s="8"/>
      <c r="D783" s="8"/>
      <c r="E783" s="185"/>
      <c r="F783" s="8"/>
      <c r="G783" s="8"/>
      <c r="H783" s="8"/>
    </row>
    <row r="784" spans="1:8" x14ac:dyDescent="0.2">
      <c r="A784" s="8"/>
      <c r="B784" s="8"/>
      <c r="C784" s="8"/>
      <c r="D784" s="8"/>
      <c r="E784" s="185"/>
      <c r="F784" s="8"/>
      <c r="G784" s="8"/>
      <c r="H784" s="8"/>
    </row>
    <row r="785" spans="1:8" x14ac:dyDescent="0.2">
      <c r="A785" s="8"/>
      <c r="B785" s="8"/>
      <c r="C785" s="8"/>
      <c r="D785" s="8"/>
      <c r="E785" s="185"/>
      <c r="F785" s="8"/>
      <c r="G785" s="8"/>
      <c r="H785" s="8"/>
    </row>
    <row r="786" spans="1:8" x14ac:dyDescent="0.2">
      <c r="A786" s="8"/>
      <c r="B786" s="8"/>
      <c r="C786" s="8"/>
      <c r="D786" s="8"/>
      <c r="E786" s="185"/>
      <c r="F786" s="8"/>
      <c r="G786" s="8"/>
      <c r="H786" s="8"/>
    </row>
  </sheetData>
  <mergeCells count="22">
    <mergeCell ref="B49:E50"/>
    <mergeCell ref="A103:A104"/>
    <mergeCell ref="B103:E104"/>
    <mergeCell ref="F103:F104"/>
    <mergeCell ref="B55:E55"/>
    <mergeCell ref="A53:A54"/>
    <mergeCell ref="D2:D3"/>
    <mergeCell ref="E2:E3"/>
    <mergeCell ref="F53:F54"/>
    <mergeCell ref="A90:A91"/>
    <mergeCell ref="C53:C54"/>
    <mergeCell ref="D53:D54"/>
    <mergeCell ref="C2:C3"/>
    <mergeCell ref="F49:F50"/>
    <mergeCell ref="A2:A3"/>
    <mergeCell ref="B2:B3"/>
    <mergeCell ref="A25:A26"/>
    <mergeCell ref="A49:A50"/>
    <mergeCell ref="B53:B54"/>
    <mergeCell ref="E53:E54"/>
    <mergeCell ref="A7:A8"/>
    <mergeCell ref="F2:F3"/>
  </mergeCells>
  <phoneticPr fontId="11" type="noConversion"/>
  <pageMargins left="0.74803149606299213" right="0.43307086614173229" top="0.98425196850393704" bottom="0.98425196850393704" header="0.51181102362204722" footer="0.51181102362204722"/>
  <pageSetup paperSize="9" scale="91" orientation="portrait" useFirstPageNumber="1" r:id="rId1"/>
  <headerFooter alignWithMargins="0">
    <oddHeader>&amp;L&amp;"Arial Narrow,Bold"MAHWELERENG ROADS AND STORM-WATER
SCHEDULE A: ROADWORKS
&amp;R&amp;"Arial Narrow,Regular"
&amp;"Arial Narrow,Bold"SECTION 1200</oddHeader>
  </headerFooter>
  <rowBreaks count="1" manualBreakCount="1">
    <brk id="51" max="5" man="1"/>
  </rowBreaks>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663"/>
  <sheetViews>
    <sheetView view="pageBreakPreview" zoomScaleNormal="100" zoomScaleSheetLayoutView="100" workbookViewId="0">
      <selection activeCell="B38" sqref="B38"/>
    </sheetView>
  </sheetViews>
  <sheetFormatPr defaultRowHeight="12.75" x14ac:dyDescent="0.2"/>
  <cols>
    <col min="1" max="1" width="9.85546875" style="87" customWidth="1"/>
    <col min="2" max="2" width="38.5703125" style="87" customWidth="1"/>
    <col min="3" max="3" width="9.5703125" style="87" customWidth="1"/>
    <col min="4" max="4" width="10.7109375" style="87" customWidth="1"/>
    <col min="5" max="5" width="10.28515625" style="87" customWidth="1"/>
    <col min="6" max="6" width="12.7109375" style="299" customWidth="1"/>
    <col min="7" max="7" width="9.140625" style="87"/>
    <col min="8" max="8" width="10.140625" style="87" customWidth="1"/>
    <col min="9" max="16384" width="9.140625" style="87"/>
  </cols>
  <sheetData>
    <row r="2" spans="1:7" x14ac:dyDescent="0.2">
      <c r="A2" s="777" t="s">
        <v>2</v>
      </c>
      <c r="B2" s="775" t="s">
        <v>3</v>
      </c>
      <c r="C2" s="777" t="s">
        <v>4</v>
      </c>
      <c r="D2" s="775" t="s">
        <v>5</v>
      </c>
      <c r="E2" s="777" t="s">
        <v>6</v>
      </c>
      <c r="F2" s="817" t="s">
        <v>7</v>
      </c>
    </row>
    <row r="3" spans="1:7" x14ac:dyDescent="0.2">
      <c r="A3" s="779"/>
      <c r="B3" s="782"/>
      <c r="C3" s="779"/>
      <c r="D3" s="782"/>
      <c r="E3" s="779"/>
      <c r="F3" s="838"/>
    </row>
    <row r="4" spans="1:7" x14ac:dyDescent="0.2">
      <c r="A4" s="86"/>
      <c r="B4" s="85"/>
      <c r="C4" s="84"/>
      <c r="D4" s="61"/>
      <c r="E4" s="46"/>
      <c r="F4" s="43"/>
    </row>
    <row r="5" spans="1:7" x14ac:dyDescent="0.2">
      <c r="A5" s="306" t="s">
        <v>334</v>
      </c>
      <c r="B5" s="152" t="s">
        <v>335</v>
      </c>
      <c r="C5" s="153"/>
      <c r="D5" s="153"/>
      <c r="E5" s="154"/>
      <c r="F5" s="462"/>
    </row>
    <row r="6" spans="1:7" x14ac:dyDescent="0.2">
      <c r="A6" s="307"/>
      <c r="B6" s="155"/>
      <c r="C6" s="153"/>
      <c r="D6" s="153"/>
      <c r="E6" s="154"/>
      <c r="F6" s="462"/>
    </row>
    <row r="7" spans="1:7" x14ac:dyDescent="0.2">
      <c r="A7" s="156" t="s">
        <v>336</v>
      </c>
      <c r="B7" s="156" t="s">
        <v>337</v>
      </c>
      <c r="C7" s="157"/>
      <c r="D7" s="158"/>
      <c r="E7" s="159"/>
      <c r="F7" s="463"/>
      <c r="G7" s="76"/>
    </row>
    <row r="8" spans="1:7" x14ac:dyDescent="0.2">
      <c r="A8" s="160"/>
      <c r="B8" s="160"/>
      <c r="C8" s="157"/>
      <c r="D8" s="161"/>
      <c r="E8" s="159"/>
      <c r="F8" s="463"/>
      <c r="G8" s="76"/>
    </row>
    <row r="9" spans="1:7" x14ac:dyDescent="0.2">
      <c r="A9" s="160"/>
      <c r="B9" s="160" t="s">
        <v>338</v>
      </c>
      <c r="C9" s="157" t="s">
        <v>339</v>
      </c>
      <c r="D9" s="162">
        <f>200*200*0.5</f>
        <v>20000</v>
      </c>
      <c r="E9" s="163"/>
      <c r="F9" s="464"/>
      <c r="G9" s="76"/>
    </row>
    <row r="10" spans="1:7" x14ac:dyDescent="0.2">
      <c r="A10" s="160"/>
      <c r="B10" s="160"/>
      <c r="C10" s="157"/>
      <c r="D10" s="162"/>
      <c r="E10" s="163"/>
      <c r="F10" s="464"/>
      <c r="G10" s="76"/>
    </row>
    <row r="11" spans="1:7" x14ac:dyDescent="0.2">
      <c r="A11" s="160"/>
      <c r="B11" s="160" t="s">
        <v>340</v>
      </c>
      <c r="C11" s="157" t="s">
        <v>339</v>
      </c>
      <c r="D11" s="162"/>
      <c r="E11" s="163"/>
      <c r="F11" s="464" t="s">
        <v>93</v>
      </c>
      <c r="G11" s="76"/>
    </row>
    <row r="12" spans="1:7" x14ac:dyDescent="0.2">
      <c r="A12" s="160"/>
      <c r="B12" s="160"/>
      <c r="C12" s="157"/>
      <c r="D12" s="162"/>
      <c r="E12" s="163"/>
      <c r="F12" s="464"/>
      <c r="G12" s="76"/>
    </row>
    <row r="13" spans="1:7" x14ac:dyDescent="0.2">
      <c r="A13" s="156" t="s">
        <v>341</v>
      </c>
      <c r="B13" s="156" t="s">
        <v>342</v>
      </c>
      <c r="C13" s="157"/>
      <c r="D13" s="162"/>
      <c r="E13" s="163"/>
      <c r="F13" s="465"/>
      <c r="G13" s="76"/>
    </row>
    <row r="14" spans="1:7" x14ac:dyDescent="0.2">
      <c r="A14" s="160"/>
      <c r="B14" s="160"/>
      <c r="C14" s="157"/>
      <c r="D14" s="164"/>
      <c r="E14" s="163"/>
      <c r="F14" s="465"/>
      <c r="G14" s="76"/>
    </row>
    <row r="15" spans="1:7" x14ac:dyDescent="0.2">
      <c r="A15" s="160"/>
      <c r="B15" s="160" t="s">
        <v>343</v>
      </c>
      <c r="C15" s="157" t="s">
        <v>344</v>
      </c>
      <c r="D15" s="165"/>
      <c r="E15" s="163"/>
      <c r="F15" s="437" t="s">
        <v>93</v>
      </c>
      <c r="G15" s="76"/>
    </row>
    <row r="16" spans="1:7" x14ac:dyDescent="0.2">
      <c r="A16" s="160"/>
      <c r="B16" s="160"/>
      <c r="C16" s="157"/>
      <c r="D16" s="165"/>
      <c r="E16" s="163"/>
      <c r="F16" s="465"/>
      <c r="G16" s="76"/>
    </row>
    <row r="17" spans="1:7" x14ac:dyDescent="0.2">
      <c r="A17" s="167"/>
      <c r="B17" s="160" t="s">
        <v>345</v>
      </c>
      <c r="C17" s="157" t="s">
        <v>344</v>
      </c>
      <c r="D17" s="165"/>
      <c r="E17" s="166"/>
      <c r="F17" s="464" t="s">
        <v>93</v>
      </c>
      <c r="G17" s="76"/>
    </row>
    <row r="18" spans="1:7" x14ac:dyDescent="0.2">
      <c r="A18" s="167"/>
      <c r="B18" s="167"/>
      <c r="C18" s="168"/>
      <c r="D18" s="169"/>
      <c r="E18" s="166"/>
      <c r="F18" s="466"/>
      <c r="G18" s="76"/>
    </row>
    <row r="19" spans="1:7" x14ac:dyDescent="0.2">
      <c r="A19" s="160"/>
      <c r="B19" s="156" t="s">
        <v>346</v>
      </c>
      <c r="C19" s="157"/>
      <c r="D19" s="170"/>
      <c r="E19" s="163"/>
      <c r="F19" s="465"/>
      <c r="G19" s="76"/>
    </row>
    <row r="20" spans="1:7" x14ac:dyDescent="0.2">
      <c r="A20" s="160"/>
      <c r="B20" s="160"/>
      <c r="C20" s="157"/>
      <c r="D20" s="170"/>
      <c r="E20" s="163"/>
      <c r="F20" s="465"/>
      <c r="G20" s="76"/>
    </row>
    <row r="21" spans="1:7" x14ac:dyDescent="0.2">
      <c r="A21" s="156" t="s">
        <v>347</v>
      </c>
      <c r="B21" s="156" t="s">
        <v>348</v>
      </c>
      <c r="C21" s="157"/>
      <c r="D21" s="170"/>
      <c r="E21" s="163"/>
      <c r="F21" s="465"/>
      <c r="G21" s="76"/>
    </row>
    <row r="22" spans="1:7" ht="42" customHeight="1" x14ac:dyDescent="0.2">
      <c r="A22" s="160"/>
      <c r="B22" s="171" t="s">
        <v>349</v>
      </c>
      <c r="C22" s="468" t="s">
        <v>350</v>
      </c>
      <c r="D22" s="469" t="s">
        <v>351</v>
      </c>
      <c r="E22" s="470"/>
      <c r="F22" s="471" t="s">
        <v>93</v>
      </c>
      <c r="G22" s="76"/>
    </row>
    <row r="23" spans="1:7" x14ac:dyDescent="0.2">
      <c r="A23" s="160"/>
      <c r="B23" s="160"/>
      <c r="C23" s="157"/>
      <c r="D23" s="172"/>
      <c r="E23" s="163"/>
      <c r="F23" s="464"/>
      <c r="G23" s="76"/>
    </row>
    <row r="24" spans="1:7" ht="25.5" x14ac:dyDescent="0.2">
      <c r="A24" s="160"/>
      <c r="B24" s="155" t="s">
        <v>352</v>
      </c>
      <c r="C24" s="175" t="s">
        <v>31</v>
      </c>
      <c r="D24" s="472"/>
      <c r="E24" s="473"/>
      <c r="F24" s="471" t="s">
        <v>93</v>
      </c>
      <c r="G24" s="76"/>
    </row>
    <row r="25" spans="1:7" x14ac:dyDescent="0.2">
      <c r="A25" s="48"/>
      <c r="B25" s="75"/>
      <c r="C25" s="77"/>
      <c r="D25" s="83"/>
      <c r="E25" s="44"/>
      <c r="F25" s="43"/>
      <c r="G25" s="76"/>
    </row>
    <row r="26" spans="1:7" x14ac:dyDescent="0.2">
      <c r="A26" s="48"/>
      <c r="B26" s="78"/>
      <c r="C26" s="77"/>
      <c r="D26" s="83"/>
      <c r="E26" s="44"/>
      <c r="F26" s="43"/>
      <c r="G26" s="76"/>
    </row>
    <row r="27" spans="1:7" x14ac:dyDescent="0.2">
      <c r="A27" s="48"/>
      <c r="B27" s="78"/>
      <c r="C27" s="77"/>
      <c r="D27" s="83"/>
      <c r="E27" s="44"/>
      <c r="F27" s="43"/>
      <c r="G27" s="76"/>
    </row>
    <row r="28" spans="1:7" x14ac:dyDescent="0.2">
      <c r="A28" s="48"/>
      <c r="B28" s="75"/>
      <c r="C28" s="77"/>
      <c r="D28" s="83"/>
      <c r="E28" s="44"/>
      <c r="F28" s="43"/>
      <c r="G28" s="76"/>
    </row>
    <row r="29" spans="1:7" x14ac:dyDescent="0.2">
      <c r="A29" s="48"/>
      <c r="B29" s="78"/>
      <c r="C29" s="77"/>
      <c r="D29" s="83"/>
      <c r="E29" s="44"/>
      <c r="F29" s="43"/>
      <c r="G29" s="76"/>
    </row>
    <row r="30" spans="1:7" x14ac:dyDescent="0.2">
      <c r="A30" s="48"/>
      <c r="B30" s="75"/>
      <c r="C30" s="77"/>
      <c r="D30" s="83"/>
      <c r="E30" s="44"/>
      <c r="F30" s="43"/>
      <c r="G30" s="76"/>
    </row>
    <row r="31" spans="1:7" x14ac:dyDescent="0.2">
      <c r="A31" s="86"/>
      <c r="B31" s="80"/>
      <c r="C31" s="77"/>
      <c r="D31" s="83"/>
      <c r="E31" s="44"/>
      <c r="F31" s="43"/>
      <c r="G31" s="76"/>
    </row>
    <row r="32" spans="1:7" x14ac:dyDescent="0.2">
      <c r="A32" s="48"/>
      <c r="B32" s="75"/>
      <c r="C32" s="77"/>
      <c r="D32" s="83"/>
      <c r="E32" s="44"/>
      <c r="F32" s="43"/>
      <c r="G32" s="76"/>
    </row>
    <row r="33" spans="1:8" x14ac:dyDescent="0.2">
      <c r="A33" s="48"/>
      <c r="B33" s="78"/>
      <c r="C33" s="77"/>
      <c r="D33" s="83"/>
      <c r="E33" s="44"/>
      <c r="F33" s="43"/>
      <c r="G33" s="76"/>
    </row>
    <row r="34" spans="1:8" x14ac:dyDescent="0.2">
      <c r="A34" s="48"/>
      <c r="B34" s="75"/>
      <c r="C34" s="77"/>
      <c r="D34" s="83"/>
      <c r="E34" s="44"/>
      <c r="F34" s="43"/>
      <c r="G34" s="76"/>
    </row>
    <row r="35" spans="1:8" x14ac:dyDescent="0.2">
      <c r="A35" s="86"/>
      <c r="B35" s="78"/>
      <c r="C35" s="77"/>
      <c r="D35" s="83"/>
      <c r="E35" s="44"/>
      <c r="F35" s="43"/>
      <c r="G35" s="76"/>
    </row>
    <row r="36" spans="1:8" x14ac:dyDescent="0.2">
      <c r="A36" s="48"/>
      <c r="B36" s="81"/>
      <c r="C36" s="77"/>
      <c r="D36" s="83"/>
      <c r="E36" s="44"/>
      <c r="F36" s="43"/>
      <c r="G36" s="76"/>
    </row>
    <row r="37" spans="1:8" x14ac:dyDescent="0.2">
      <c r="A37" s="48"/>
      <c r="B37" s="78"/>
      <c r="C37" s="77"/>
      <c r="D37" s="83"/>
      <c r="E37" s="44"/>
      <c r="F37" s="43"/>
      <c r="G37" s="76"/>
    </row>
    <row r="38" spans="1:8" x14ac:dyDescent="0.2">
      <c r="A38" s="86"/>
      <c r="B38" s="80"/>
      <c r="C38" s="77"/>
      <c r="D38" s="83"/>
      <c r="E38" s="44"/>
      <c r="F38" s="43"/>
      <c r="G38" s="76"/>
    </row>
    <row r="39" spans="1:8" x14ac:dyDescent="0.2">
      <c r="A39" s="86"/>
      <c r="B39" s="80"/>
      <c r="C39" s="77"/>
      <c r="D39" s="83"/>
      <c r="E39" s="44"/>
      <c r="F39" s="43"/>
      <c r="G39" s="76"/>
    </row>
    <row r="40" spans="1:8" x14ac:dyDescent="0.2">
      <c r="A40" s="48"/>
      <c r="B40" s="78"/>
      <c r="C40" s="77"/>
      <c r="D40" s="83"/>
      <c r="E40" s="44"/>
      <c r="F40" s="43"/>
      <c r="G40" s="76"/>
    </row>
    <row r="41" spans="1:8" x14ac:dyDescent="0.2">
      <c r="A41" s="48"/>
      <c r="B41" s="78"/>
      <c r="C41" s="83"/>
      <c r="D41" s="77"/>
      <c r="E41" s="44"/>
      <c r="F41" s="43"/>
    </row>
    <row r="42" spans="1:8" x14ac:dyDescent="0.2">
      <c r="A42" s="48"/>
      <c r="B42" s="66"/>
      <c r="C42" s="60"/>
      <c r="D42" s="77"/>
      <c r="E42" s="9"/>
      <c r="F42" s="453"/>
    </row>
    <row r="43" spans="1:8" x14ac:dyDescent="0.2">
      <c r="A43" s="777">
        <v>3100</v>
      </c>
      <c r="B43" s="786"/>
      <c r="C43" s="787"/>
      <c r="D43" s="787"/>
      <c r="E43" s="788"/>
      <c r="F43" s="817"/>
    </row>
    <row r="44" spans="1:8" x14ac:dyDescent="0.2">
      <c r="A44" s="785"/>
      <c r="B44" s="789"/>
      <c r="C44" s="790"/>
      <c r="D44" s="790"/>
      <c r="E44" s="791"/>
      <c r="F44" s="818"/>
    </row>
    <row r="45" spans="1:8" x14ac:dyDescent="0.2">
      <c r="A45" s="8"/>
      <c r="B45" s="8"/>
      <c r="C45" s="8"/>
      <c r="D45" s="8"/>
      <c r="E45" s="8"/>
      <c r="F45" s="467"/>
      <c r="G45" s="8"/>
      <c r="H45" s="8"/>
    </row>
    <row r="46" spans="1:8" x14ac:dyDescent="0.2">
      <c r="A46" s="8"/>
      <c r="B46" s="8"/>
      <c r="C46" s="8"/>
      <c r="D46" s="8"/>
      <c r="E46" s="8"/>
      <c r="F46" s="467"/>
      <c r="G46" s="8"/>
      <c r="H46" s="8"/>
    </row>
    <row r="47" spans="1:8" x14ac:dyDescent="0.2">
      <c r="A47" s="8"/>
      <c r="B47" s="8"/>
      <c r="C47" s="8"/>
      <c r="D47" s="8"/>
      <c r="E47" s="8"/>
      <c r="F47" s="467"/>
      <c r="G47" s="8"/>
      <c r="H47" s="8"/>
    </row>
    <row r="48" spans="1:8" x14ac:dyDescent="0.2">
      <c r="A48" s="8"/>
      <c r="B48" s="8"/>
      <c r="C48" s="8"/>
      <c r="D48" s="8"/>
      <c r="E48" s="8"/>
      <c r="F48" s="467"/>
      <c r="G48" s="8"/>
      <c r="H48" s="8"/>
    </row>
    <row r="49" spans="1:8" x14ac:dyDescent="0.2">
      <c r="A49" s="8"/>
      <c r="B49" s="8"/>
      <c r="C49" s="8"/>
      <c r="D49" s="8"/>
      <c r="E49" s="8"/>
      <c r="F49" s="467"/>
      <c r="G49" s="8"/>
      <c r="H49" s="8"/>
    </row>
    <row r="50" spans="1:8" x14ac:dyDescent="0.2">
      <c r="A50" s="8"/>
      <c r="B50" s="8"/>
      <c r="C50" s="8"/>
      <c r="D50" s="8"/>
      <c r="E50" s="8"/>
      <c r="F50" s="467"/>
      <c r="G50" s="8"/>
      <c r="H50" s="8"/>
    </row>
    <row r="51" spans="1:8" x14ac:dyDescent="0.2">
      <c r="A51" s="8"/>
      <c r="B51" s="8"/>
      <c r="C51" s="8"/>
      <c r="D51" s="8"/>
      <c r="E51" s="8"/>
      <c r="F51" s="467"/>
      <c r="G51" s="8"/>
      <c r="H51" s="8"/>
    </row>
    <row r="52" spans="1:8" x14ac:dyDescent="0.2">
      <c r="A52" s="8"/>
      <c r="B52" s="8"/>
      <c r="C52" s="8"/>
      <c r="D52" s="8"/>
      <c r="E52" s="8"/>
      <c r="F52" s="467"/>
      <c r="G52" s="8"/>
      <c r="H52" s="8"/>
    </row>
    <row r="53" spans="1:8" x14ac:dyDescent="0.2">
      <c r="A53" s="8"/>
      <c r="B53" s="8"/>
      <c r="C53" s="8"/>
      <c r="D53" s="8"/>
      <c r="E53" s="8"/>
      <c r="F53" s="467"/>
      <c r="G53" s="8"/>
      <c r="H53" s="8"/>
    </row>
    <row r="54" spans="1:8" x14ac:dyDescent="0.2">
      <c r="A54" s="8"/>
      <c r="B54" s="8"/>
      <c r="C54" s="8"/>
      <c r="D54" s="8"/>
      <c r="E54" s="8"/>
      <c r="F54" s="467"/>
      <c r="G54" s="8"/>
      <c r="H54" s="8"/>
    </row>
    <row r="55" spans="1:8" x14ac:dyDescent="0.2">
      <c r="A55" s="8"/>
      <c r="B55" s="8"/>
      <c r="C55" s="8"/>
      <c r="D55" s="8"/>
      <c r="E55" s="8"/>
      <c r="F55" s="467"/>
      <c r="G55" s="8"/>
      <c r="H55" s="8"/>
    </row>
    <row r="56" spans="1:8" x14ac:dyDescent="0.2">
      <c r="A56" s="8"/>
      <c r="B56" s="8"/>
      <c r="C56" s="8"/>
      <c r="D56" s="8"/>
      <c r="E56" s="8"/>
      <c r="F56" s="467"/>
      <c r="G56" s="8"/>
      <c r="H56" s="8"/>
    </row>
    <row r="57" spans="1:8" x14ac:dyDescent="0.2">
      <c r="A57" s="8"/>
      <c r="B57" s="8"/>
      <c r="C57" s="8"/>
      <c r="D57" s="8"/>
      <c r="E57" s="8"/>
      <c r="F57" s="467"/>
      <c r="G57" s="8"/>
      <c r="H57" s="8"/>
    </row>
    <row r="58" spans="1:8" x14ac:dyDescent="0.2">
      <c r="A58" s="8"/>
      <c r="B58" s="8"/>
      <c r="C58" s="8"/>
      <c r="D58" s="8"/>
      <c r="E58" s="8"/>
      <c r="F58" s="467"/>
      <c r="G58" s="8"/>
      <c r="H58" s="8"/>
    </row>
    <row r="59" spans="1:8" x14ac:dyDescent="0.2">
      <c r="A59" s="8"/>
      <c r="B59" s="8"/>
      <c r="C59" s="8"/>
      <c r="D59" s="8"/>
      <c r="E59" s="8"/>
      <c r="F59" s="467"/>
      <c r="G59" s="8"/>
      <c r="H59" s="8"/>
    </row>
    <row r="60" spans="1:8" x14ac:dyDescent="0.2">
      <c r="A60" s="8"/>
      <c r="B60" s="8"/>
      <c r="C60" s="8"/>
      <c r="D60" s="8"/>
      <c r="E60" s="8"/>
      <c r="F60" s="467"/>
      <c r="G60" s="8"/>
      <c r="H60" s="8"/>
    </row>
    <row r="61" spans="1:8" x14ac:dyDescent="0.2">
      <c r="A61" s="8"/>
      <c r="B61" s="8"/>
      <c r="C61" s="8"/>
      <c r="D61" s="8"/>
      <c r="E61" s="8"/>
      <c r="F61" s="467"/>
      <c r="G61" s="8"/>
      <c r="H61" s="8"/>
    </row>
    <row r="62" spans="1:8" x14ac:dyDescent="0.2">
      <c r="A62" s="8"/>
      <c r="B62" s="8"/>
      <c r="C62" s="8"/>
      <c r="D62" s="8"/>
      <c r="E62" s="8"/>
      <c r="F62" s="467"/>
      <c r="G62" s="8"/>
      <c r="H62" s="8"/>
    </row>
    <row r="63" spans="1:8" x14ac:dyDescent="0.2">
      <c r="A63" s="8"/>
      <c r="B63" s="8"/>
      <c r="C63" s="8"/>
      <c r="D63" s="8"/>
      <c r="E63" s="8"/>
      <c r="F63" s="467"/>
      <c r="G63" s="8"/>
      <c r="H63" s="8"/>
    </row>
    <row r="64" spans="1:8" x14ac:dyDescent="0.2">
      <c r="A64" s="8"/>
      <c r="B64" s="8"/>
      <c r="C64" s="8"/>
      <c r="D64" s="8"/>
      <c r="E64" s="8"/>
      <c r="F64" s="467"/>
      <c r="G64" s="8"/>
      <c r="H64" s="8"/>
    </row>
    <row r="65" spans="1:8" x14ac:dyDescent="0.2">
      <c r="A65" s="8"/>
      <c r="B65" s="8"/>
      <c r="C65" s="8"/>
      <c r="D65" s="8"/>
      <c r="E65" s="8"/>
      <c r="F65" s="467"/>
      <c r="G65" s="8"/>
      <c r="H65" s="8"/>
    </row>
    <row r="66" spans="1:8" x14ac:dyDescent="0.2">
      <c r="A66" s="8"/>
      <c r="B66" s="8"/>
      <c r="C66" s="8"/>
      <c r="D66" s="8"/>
      <c r="E66" s="8"/>
      <c r="F66" s="467"/>
      <c r="G66" s="8"/>
      <c r="H66" s="8"/>
    </row>
    <row r="67" spans="1:8" x14ac:dyDescent="0.2">
      <c r="A67" s="8"/>
      <c r="B67" s="8"/>
      <c r="C67" s="8"/>
      <c r="D67" s="8"/>
      <c r="E67" s="8"/>
      <c r="F67" s="467"/>
      <c r="G67" s="8"/>
      <c r="H67" s="8"/>
    </row>
    <row r="68" spans="1:8" x14ac:dyDescent="0.2">
      <c r="A68" s="8"/>
      <c r="B68" s="8"/>
      <c r="C68" s="8"/>
      <c r="D68" s="8"/>
      <c r="E68" s="8"/>
      <c r="F68" s="467"/>
      <c r="G68" s="8"/>
      <c r="H68" s="8"/>
    </row>
    <row r="69" spans="1:8" x14ac:dyDescent="0.2">
      <c r="A69" s="8"/>
      <c r="B69" s="8"/>
      <c r="C69" s="8"/>
      <c r="D69" s="8"/>
      <c r="E69" s="8"/>
      <c r="F69" s="467"/>
      <c r="G69" s="8"/>
      <c r="H69" s="8"/>
    </row>
    <row r="70" spans="1:8" x14ac:dyDescent="0.2">
      <c r="A70" s="8"/>
      <c r="B70" s="8"/>
      <c r="C70" s="8"/>
      <c r="D70" s="8"/>
      <c r="E70" s="8"/>
      <c r="F70" s="467"/>
      <c r="G70" s="8"/>
      <c r="H70" s="8"/>
    </row>
    <row r="71" spans="1:8" x14ac:dyDescent="0.2">
      <c r="A71" s="8"/>
      <c r="B71" s="8"/>
      <c r="C71" s="8"/>
      <c r="D71" s="8"/>
      <c r="E71" s="8"/>
      <c r="F71" s="467"/>
      <c r="G71" s="8"/>
      <c r="H71" s="8"/>
    </row>
    <row r="72" spans="1:8" x14ac:dyDescent="0.2">
      <c r="A72" s="8"/>
      <c r="B72" s="8"/>
      <c r="C72" s="8"/>
      <c r="D72" s="8"/>
      <c r="E72" s="8"/>
      <c r="F72" s="467"/>
      <c r="G72" s="8"/>
      <c r="H72" s="8"/>
    </row>
    <row r="73" spans="1:8" x14ac:dyDescent="0.2">
      <c r="A73" s="8"/>
      <c r="B73" s="8"/>
      <c r="C73" s="8"/>
      <c r="D73" s="8"/>
      <c r="E73" s="8"/>
      <c r="F73" s="467"/>
      <c r="G73" s="8"/>
      <c r="H73" s="8"/>
    </row>
    <row r="74" spans="1:8" x14ac:dyDescent="0.2">
      <c r="A74" s="8"/>
      <c r="B74" s="8"/>
      <c r="C74" s="8"/>
      <c r="D74" s="8"/>
      <c r="E74" s="8"/>
      <c r="F74" s="467"/>
      <c r="G74" s="8"/>
      <c r="H74" s="8"/>
    </row>
    <row r="75" spans="1:8" x14ac:dyDescent="0.2">
      <c r="A75" s="8"/>
      <c r="B75" s="8"/>
      <c r="C75" s="8"/>
      <c r="D75" s="8"/>
      <c r="E75" s="8"/>
      <c r="F75" s="467"/>
      <c r="G75" s="8"/>
      <c r="H75" s="8"/>
    </row>
    <row r="76" spans="1:8" x14ac:dyDescent="0.2">
      <c r="A76" s="8"/>
      <c r="B76" s="8"/>
      <c r="C76" s="8"/>
      <c r="D76" s="8"/>
      <c r="E76" s="8"/>
      <c r="F76" s="467"/>
      <c r="G76" s="8"/>
      <c r="H76" s="8"/>
    </row>
    <row r="77" spans="1:8" x14ac:dyDescent="0.2">
      <c r="A77" s="8"/>
      <c r="B77" s="8"/>
      <c r="C77" s="8"/>
      <c r="D77" s="8"/>
      <c r="E77" s="8"/>
      <c r="F77" s="467"/>
      <c r="G77" s="8"/>
      <c r="H77" s="8"/>
    </row>
    <row r="78" spans="1:8" x14ac:dyDescent="0.2">
      <c r="A78" s="8"/>
      <c r="B78" s="8"/>
      <c r="C78" s="8"/>
      <c r="D78" s="8"/>
      <c r="E78" s="8"/>
      <c r="F78" s="467"/>
      <c r="G78" s="8"/>
      <c r="H78" s="8"/>
    </row>
    <row r="79" spans="1:8" x14ac:dyDescent="0.2">
      <c r="A79" s="8"/>
      <c r="B79" s="8"/>
      <c r="C79" s="8"/>
      <c r="D79" s="8"/>
      <c r="E79" s="8"/>
      <c r="F79" s="467"/>
      <c r="G79" s="8"/>
      <c r="H79" s="8"/>
    </row>
    <row r="80" spans="1:8" x14ac:dyDescent="0.2">
      <c r="A80" s="8"/>
      <c r="B80" s="8"/>
      <c r="C80" s="8"/>
      <c r="D80" s="8"/>
      <c r="E80" s="8"/>
      <c r="F80" s="467"/>
      <c r="G80" s="8"/>
      <c r="H80" s="8"/>
    </row>
    <row r="81" spans="1:8" x14ac:dyDescent="0.2">
      <c r="A81" s="8"/>
      <c r="B81" s="8"/>
      <c r="C81" s="8"/>
      <c r="D81" s="8"/>
      <c r="E81" s="8"/>
      <c r="F81" s="467"/>
      <c r="G81" s="8"/>
      <c r="H81" s="8"/>
    </row>
    <row r="82" spans="1:8" x14ac:dyDescent="0.2">
      <c r="A82" s="8"/>
      <c r="B82" s="8"/>
      <c r="C82" s="8"/>
      <c r="D82" s="8"/>
      <c r="E82" s="8"/>
      <c r="F82" s="467"/>
      <c r="G82" s="8"/>
      <c r="H82" s="8"/>
    </row>
    <row r="83" spans="1:8" x14ac:dyDescent="0.2">
      <c r="A83" s="8"/>
      <c r="B83" s="8"/>
      <c r="C83" s="8"/>
      <c r="D83" s="8"/>
      <c r="E83" s="8"/>
      <c r="F83" s="467"/>
      <c r="G83" s="8"/>
      <c r="H83" s="8"/>
    </row>
    <row r="84" spans="1:8" x14ac:dyDescent="0.2">
      <c r="A84" s="8"/>
      <c r="B84" s="8"/>
      <c r="C84" s="8"/>
      <c r="D84" s="8"/>
      <c r="E84" s="8"/>
      <c r="F84" s="467"/>
      <c r="G84" s="8"/>
      <c r="H84" s="8"/>
    </row>
    <row r="85" spans="1:8" x14ac:dyDescent="0.2">
      <c r="A85" s="8"/>
      <c r="B85" s="8"/>
      <c r="C85" s="8"/>
      <c r="D85" s="8"/>
      <c r="E85" s="8"/>
      <c r="F85" s="467"/>
      <c r="G85" s="8"/>
      <c r="H85" s="8"/>
    </row>
    <row r="86" spans="1:8" x14ac:dyDescent="0.2">
      <c r="A86" s="8"/>
      <c r="B86" s="8"/>
      <c r="C86" s="8"/>
      <c r="D86" s="8"/>
      <c r="E86" s="8"/>
      <c r="F86" s="467"/>
      <c r="G86" s="8"/>
      <c r="H86" s="8"/>
    </row>
    <row r="87" spans="1:8" x14ac:dyDescent="0.2">
      <c r="A87" s="8"/>
      <c r="B87" s="8"/>
      <c r="C87" s="8"/>
      <c r="D87" s="8"/>
      <c r="E87" s="8"/>
      <c r="F87" s="467"/>
      <c r="G87" s="8"/>
      <c r="H87" s="8"/>
    </row>
    <row r="88" spans="1:8" x14ac:dyDescent="0.2">
      <c r="A88" s="8"/>
      <c r="B88" s="8"/>
      <c r="C88" s="8"/>
      <c r="D88" s="8"/>
      <c r="E88" s="8"/>
      <c r="F88" s="467"/>
      <c r="G88" s="8"/>
      <c r="H88" s="8"/>
    </row>
    <row r="89" spans="1:8" x14ac:dyDescent="0.2">
      <c r="A89" s="8"/>
      <c r="B89" s="8"/>
      <c r="C89" s="8"/>
      <c r="D89" s="8"/>
      <c r="E89" s="8"/>
      <c r="F89" s="467"/>
      <c r="G89" s="8"/>
      <c r="H89" s="8"/>
    </row>
    <row r="90" spans="1:8" x14ac:dyDescent="0.2">
      <c r="A90" s="8"/>
      <c r="B90" s="8"/>
      <c r="C90" s="8"/>
      <c r="D90" s="8"/>
      <c r="E90" s="8"/>
      <c r="F90" s="467"/>
      <c r="G90" s="8"/>
      <c r="H90" s="8"/>
    </row>
    <row r="91" spans="1:8" x14ac:dyDescent="0.2">
      <c r="A91" s="8"/>
      <c r="B91" s="8"/>
      <c r="C91" s="8"/>
      <c r="D91" s="8"/>
      <c r="E91" s="8"/>
      <c r="F91" s="467"/>
      <c r="G91" s="8"/>
      <c r="H91" s="8"/>
    </row>
    <row r="92" spans="1:8" x14ac:dyDescent="0.2">
      <c r="A92" s="8"/>
      <c r="B92" s="8"/>
      <c r="C92" s="8"/>
      <c r="D92" s="8"/>
      <c r="E92" s="8"/>
      <c r="F92" s="467"/>
      <c r="G92" s="8"/>
      <c r="H92" s="8"/>
    </row>
    <row r="93" spans="1:8" x14ac:dyDescent="0.2">
      <c r="A93" s="8"/>
      <c r="B93" s="8"/>
      <c r="C93" s="8"/>
      <c r="D93" s="8"/>
      <c r="E93" s="8"/>
      <c r="F93" s="467"/>
      <c r="G93" s="8"/>
      <c r="H93" s="8"/>
    </row>
    <row r="94" spans="1:8" x14ac:dyDescent="0.2">
      <c r="A94" s="8"/>
      <c r="B94" s="8"/>
      <c r="C94" s="8"/>
      <c r="D94" s="8"/>
      <c r="E94" s="8"/>
      <c r="F94" s="467"/>
      <c r="G94" s="8"/>
      <c r="H94" s="8"/>
    </row>
    <row r="95" spans="1:8" x14ac:dyDescent="0.2">
      <c r="A95" s="8"/>
      <c r="B95" s="8"/>
      <c r="C95" s="8"/>
      <c r="D95" s="8"/>
      <c r="E95" s="8"/>
      <c r="F95" s="467"/>
      <c r="G95" s="8"/>
      <c r="H95" s="8"/>
    </row>
    <row r="96" spans="1:8" x14ac:dyDescent="0.2">
      <c r="A96" s="8"/>
      <c r="B96" s="8"/>
      <c r="C96" s="8"/>
      <c r="D96" s="8"/>
      <c r="E96" s="8"/>
      <c r="F96" s="467"/>
      <c r="G96" s="8"/>
      <c r="H96" s="8"/>
    </row>
    <row r="97" spans="1:8" x14ac:dyDescent="0.2">
      <c r="A97" s="8"/>
      <c r="B97" s="8"/>
      <c r="C97" s="8"/>
      <c r="D97" s="8"/>
      <c r="E97" s="8"/>
      <c r="F97" s="467"/>
      <c r="G97" s="8"/>
      <c r="H97" s="8"/>
    </row>
    <row r="98" spans="1:8" x14ac:dyDescent="0.2">
      <c r="A98" s="8"/>
      <c r="B98" s="8"/>
      <c r="C98" s="8"/>
      <c r="D98" s="8"/>
      <c r="E98" s="8"/>
      <c r="F98" s="467"/>
      <c r="G98" s="8"/>
      <c r="H98" s="8"/>
    </row>
    <row r="99" spans="1:8" x14ac:dyDescent="0.2">
      <c r="A99" s="8"/>
      <c r="B99" s="8"/>
      <c r="C99" s="8"/>
      <c r="D99" s="8"/>
      <c r="E99" s="8"/>
      <c r="F99" s="467"/>
      <c r="G99" s="8"/>
      <c r="H99" s="8"/>
    </row>
    <row r="100" spans="1:8" x14ac:dyDescent="0.2">
      <c r="A100" s="1"/>
      <c r="B100" s="2"/>
      <c r="C100" s="2"/>
      <c r="D100" s="2"/>
      <c r="E100" s="2"/>
      <c r="F100" s="455"/>
      <c r="G100" s="8"/>
      <c r="H100" s="8"/>
    </row>
    <row r="101" spans="1:8" x14ac:dyDescent="0.2">
      <c r="A101" s="1"/>
      <c r="B101" s="2"/>
      <c r="C101" s="2"/>
      <c r="D101" s="2"/>
      <c r="E101" s="2"/>
      <c r="F101" s="455"/>
      <c r="G101" s="8"/>
      <c r="H101" s="8"/>
    </row>
    <row r="102" spans="1:8" x14ac:dyDescent="0.2">
      <c r="A102" s="8"/>
      <c r="B102" s="8"/>
      <c r="C102" s="8"/>
      <c r="D102" s="8"/>
      <c r="E102" s="8"/>
      <c r="F102" s="467"/>
      <c r="G102" s="8"/>
      <c r="H102" s="8"/>
    </row>
    <row r="103" spans="1:8" x14ac:dyDescent="0.2">
      <c r="A103" s="2"/>
      <c r="B103" s="2"/>
      <c r="C103" s="2"/>
      <c r="D103" s="2"/>
      <c r="E103" s="2"/>
      <c r="F103" s="456"/>
      <c r="G103" s="8"/>
      <c r="H103" s="8"/>
    </row>
    <row r="104" spans="1:8" x14ac:dyDescent="0.2">
      <c r="A104" s="3"/>
      <c r="B104" s="3"/>
      <c r="C104" s="3"/>
      <c r="D104" s="3"/>
      <c r="E104" s="3"/>
      <c r="F104" s="455"/>
      <c r="G104" s="8"/>
      <c r="H104" s="8"/>
    </row>
    <row r="105" spans="1:8" x14ac:dyDescent="0.2">
      <c r="A105" s="8"/>
      <c r="B105" s="8"/>
      <c r="C105" s="8"/>
      <c r="D105" s="8"/>
      <c r="E105" s="8"/>
      <c r="F105" s="467"/>
      <c r="G105" s="8"/>
      <c r="H105" s="8"/>
    </row>
    <row r="106" spans="1:8" x14ac:dyDescent="0.2">
      <c r="A106" s="8"/>
      <c r="B106" s="8"/>
      <c r="C106" s="8"/>
      <c r="D106" s="8"/>
      <c r="E106" s="8"/>
      <c r="F106" s="467"/>
      <c r="G106" s="8"/>
      <c r="H106" s="8"/>
    </row>
    <row r="107" spans="1:8" x14ac:dyDescent="0.2">
      <c r="A107" s="8"/>
      <c r="B107" s="8"/>
      <c r="C107" s="8"/>
      <c r="D107" s="8"/>
      <c r="E107" s="8"/>
      <c r="F107" s="467"/>
      <c r="G107" s="8"/>
      <c r="H107" s="8"/>
    </row>
    <row r="108" spans="1:8" x14ac:dyDescent="0.2">
      <c r="A108" s="8"/>
      <c r="B108" s="8"/>
      <c r="C108" s="8"/>
      <c r="D108" s="8"/>
      <c r="E108" s="8"/>
      <c r="F108" s="467"/>
      <c r="G108" s="8"/>
      <c r="H108" s="8"/>
    </row>
    <row r="109" spans="1:8" x14ac:dyDescent="0.2">
      <c r="A109" s="8"/>
      <c r="B109" s="8"/>
      <c r="C109" s="8"/>
      <c r="D109" s="8"/>
      <c r="E109" s="8"/>
      <c r="F109" s="467"/>
      <c r="G109" s="8"/>
      <c r="H109" s="8"/>
    </row>
    <row r="110" spans="1:8" x14ac:dyDescent="0.2">
      <c r="A110" s="8"/>
      <c r="B110" s="8"/>
      <c r="C110" s="8"/>
      <c r="D110" s="8"/>
      <c r="E110" s="8"/>
      <c r="F110" s="467"/>
      <c r="G110" s="8"/>
      <c r="H110" s="8"/>
    </row>
    <row r="111" spans="1:8" x14ac:dyDescent="0.2">
      <c r="A111" s="8"/>
      <c r="B111" s="8"/>
      <c r="C111" s="8"/>
      <c r="D111" s="8"/>
      <c r="E111" s="8"/>
      <c r="F111" s="467"/>
      <c r="G111" s="8"/>
      <c r="H111" s="8"/>
    </row>
    <row r="112" spans="1:8" x14ac:dyDescent="0.2">
      <c r="A112" s="8"/>
      <c r="B112" s="8"/>
      <c r="C112" s="8"/>
      <c r="D112" s="8"/>
      <c r="E112" s="8"/>
      <c r="F112" s="467"/>
      <c r="G112" s="8"/>
      <c r="H112" s="8"/>
    </row>
    <row r="113" spans="1:8" x14ac:dyDescent="0.2">
      <c r="A113" s="8"/>
      <c r="B113" s="8"/>
      <c r="C113" s="8"/>
      <c r="D113" s="8"/>
      <c r="E113" s="8"/>
      <c r="F113" s="467"/>
      <c r="G113" s="8"/>
      <c r="H113" s="8"/>
    </row>
    <row r="114" spans="1:8" x14ac:dyDescent="0.2">
      <c r="A114" s="8"/>
      <c r="B114" s="8"/>
      <c r="C114" s="8"/>
      <c r="D114" s="8"/>
      <c r="E114" s="8"/>
      <c r="F114" s="467"/>
      <c r="G114" s="8"/>
      <c r="H114" s="8"/>
    </row>
    <row r="115" spans="1:8" x14ac:dyDescent="0.2">
      <c r="A115" s="8"/>
      <c r="B115" s="8"/>
      <c r="C115" s="8"/>
      <c r="D115" s="8"/>
      <c r="E115" s="8"/>
      <c r="F115" s="467"/>
      <c r="G115" s="8"/>
      <c r="H115" s="8"/>
    </row>
    <row r="116" spans="1:8" x14ac:dyDescent="0.2">
      <c r="A116" s="8"/>
      <c r="B116" s="8"/>
      <c r="C116" s="8"/>
      <c r="D116" s="8"/>
      <c r="E116" s="8"/>
      <c r="F116" s="467"/>
      <c r="G116" s="8"/>
      <c r="H116" s="8"/>
    </row>
    <row r="117" spans="1:8" x14ac:dyDescent="0.2">
      <c r="A117" s="8"/>
      <c r="B117" s="8"/>
      <c r="C117" s="8"/>
      <c r="D117" s="8"/>
      <c r="E117" s="8"/>
      <c r="F117" s="467"/>
      <c r="G117" s="8"/>
      <c r="H117" s="8"/>
    </row>
    <row r="118" spans="1:8" x14ac:dyDescent="0.2">
      <c r="A118" s="8"/>
      <c r="B118" s="8"/>
      <c r="C118" s="8"/>
      <c r="D118" s="8"/>
      <c r="E118" s="8"/>
      <c r="F118" s="467"/>
      <c r="G118" s="8"/>
      <c r="H118" s="8"/>
    </row>
    <row r="119" spans="1:8" x14ac:dyDescent="0.2">
      <c r="A119" s="8"/>
      <c r="B119" s="8"/>
      <c r="C119" s="8"/>
      <c r="D119" s="8"/>
      <c r="E119" s="8"/>
      <c r="F119" s="467"/>
      <c r="G119" s="8"/>
      <c r="H119" s="8"/>
    </row>
    <row r="120" spans="1:8" x14ac:dyDescent="0.2">
      <c r="A120" s="8"/>
      <c r="B120" s="8"/>
      <c r="C120" s="8"/>
      <c r="D120" s="8"/>
      <c r="E120" s="8"/>
      <c r="F120" s="467"/>
      <c r="G120" s="8"/>
      <c r="H120" s="8"/>
    </row>
    <row r="121" spans="1:8" x14ac:dyDescent="0.2">
      <c r="A121" s="8"/>
      <c r="B121" s="8"/>
      <c r="C121" s="8"/>
      <c r="D121" s="8"/>
      <c r="E121" s="8"/>
      <c r="F121" s="467"/>
      <c r="G121" s="8"/>
      <c r="H121" s="8"/>
    </row>
    <row r="122" spans="1:8" x14ac:dyDescent="0.2">
      <c r="A122" s="8"/>
      <c r="B122" s="8"/>
      <c r="C122" s="8"/>
      <c r="D122" s="8"/>
      <c r="E122" s="8"/>
      <c r="F122" s="467"/>
      <c r="G122" s="8"/>
      <c r="H122" s="8"/>
    </row>
    <row r="123" spans="1:8" x14ac:dyDescent="0.2">
      <c r="A123" s="8"/>
      <c r="B123" s="8"/>
      <c r="C123" s="8"/>
      <c r="D123" s="8"/>
      <c r="E123" s="8"/>
      <c r="F123" s="467"/>
      <c r="G123" s="8"/>
      <c r="H123" s="8"/>
    </row>
    <row r="124" spans="1:8" x14ac:dyDescent="0.2">
      <c r="A124" s="8"/>
      <c r="B124" s="8"/>
      <c r="C124" s="8"/>
      <c r="D124" s="8"/>
      <c r="E124" s="8"/>
      <c r="F124" s="467"/>
      <c r="G124" s="8"/>
      <c r="H124" s="8"/>
    </row>
    <row r="125" spans="1:8" x14ac:dyDescent="0.2">
      <c r="A125" s="8"/>
      <c r="B125" s="8"/>
      <c r="C125" s="8"/>
      <c r="D125" s="8"/>
      <c r="E125" s="8"/>
      <c r="F125" s="467"/>
      <c r="G125" s="8"/>
      <c r="H125" s="8"/>
    </row>
    <row r="126" spans="1:8" x14ac:dyDescent="0.2">
      <c r="A126" s="8"/>
      <c r="B126" s="8"/>
      <c r="C126" s="8"/>
      <c r="D126" s="8"/>
      <c r="E126" s="8"/>
      <c r="F126" s="467"/>
      <c r="G126" s="8"/>
      <c r="H126" s="8"/>
    </row>
    <row r="127" spans="1:8" x14ac:dyDescent="0.2">
      <c r="A127" s="8"/>
      <c r="B127" s="8"/>
      <c r="C127" s="8"/>
      <c r="D127" s="8"/>
      <c r="E127" s="8"/>
      <c r="F127" s="467"/>
      <c r="G127" s="8"/>
      <c r="H127" s="8"/>
    </row>
    <row r="128" spans="1:8" x14ac:dyDescent="0.2">
      <c r="A128" s="8"/>
      <c r="B128" s="8"/>
      <c r="C128" s="8"/>
      <c r="D128" s="8"/>
      <c r="E128" s="8"/>
      <c r="F128" s="467"/>
      <c r="G128" s="8"/>
      <c r="H128" s="8"/>
    </row>
    <row r="129" spans="1:8" x14ac:dyDescent="0.2">
      <c r="A129" s="8"/>
      <c r="B129" s="8"/>
      <c r="C129" s="8"/>
      <c r="D129" s="8"/>
      <c r="E129" s="8"/>
      <c r="F129" s="467"/>
      <c r="G129" s="8"/>
      <c r="H129" s="8"/>
    </row>
    <row r="130" spans="1:8" x14ac:dyDescent="0.2">
      <c r="A130" s="8"/>
      <c r="B130" s="8"/>
      <c r="C130" s="8"/>
      <c r="D130" s="8"/>
      <c r="E130" s="8"/>
      <c r="F130" s="467"/>
      <c r="G130" s="8"/>
      <c r="H130" s="8"/>
    </row>
    <row r="131" spans="1:8" x14ac:dyDescent="0.2">
      <c r="A131" s="8"/>
      <c r="B131" s="8"/>
      <c r="C131" s="8"/>
      <c r="D131" s="8"/>
      <c r="E131" s="8"/>
      <c r="F131" s="467"/>
      <c r="G131" s="8"/>
      <c r="H131" s="8"/>
    </row>
    <row r="132" spans="1:8" x14ac:dyDescent="0.2">
      <c r="A132" s="8"/>
      <c r="B132" s="8"/>
      <c r="C132" s="8"/>
      <c r="D132" s="8"/>
      <c r="E132" s="8"/>
      <c r="F132" s="467"/>
      <c r="G132" s="8"/>
      <c r="H132" s="8"/>
    </row>
    <row r="133" spans="1:8" x14ac:dyDescent="0.2">
      <c r="A133" s="8"/>
      <c r="B133" s="8"/>
      <c r="C133" s="8"/>
      <c r="D133" s="8"/>
      <c r="E133" s="8"/>
      <c r="F133" s="467"/>
      <c r="G133" s="8"/>
      <c r="H133" s="8"/>
    </row>
    <row r="134" spans="1:8" x14ac:dyDescent="0.2">
      <c r="A134" s="8"/>
      <c r="B134" s="8"/>
      <c r="C134" s="8"/>
      <c r="D134" s="8"/>
      <c r="E134" s="8"/>
      <c r="F134" s="467"/>
      <c r="G134" s="8"/>
      <c r="H134" s="8"/>
    </row>
    <row r="135" spans="1:8" x14ac:dyDescent="0.2">
      <c r="A135" s="8"/>
      <c r="B135" s="8"/>
      <c r="C135" s="8"/>
      <c r="D135" s="8"/>
      <c r="E135" s="8"/>
      <c r="F135" s="467"/>
      <c r="G135" s="8"/>
      <c r="H135" s="8"/>
    </row>
    <row r="136" spans="1:8" x14ac:dyDescent="0.2">
      <c r="A136" s="8"/>
      <c r="B136" s="8"/>
      <c r="C136" s="8"/>
      <c r="D136" s="8"/>
      <c r="E136" s="8"/>
      <c r="F136" s="467"/>
      <c r="G136" s="8"/>
      <c r="H136" s="8"/>
    </row>
    <row r="137" spans="1:8" x14ac:dyDescent="0.2">
      <c r="A137" s="8"/>
      <c r="B137" s="8"/>
      <c r="C137" s="8"/>
      <c r="D137" s="8"/>
      <c r="E137" s="8"/>
      <c r="F137" s="467"/>
      <c r="G137" s="8"/>
      <c r="H137" s="8"/>
    </row>
    <row r="138" spans="1:8" x14ac:dyDescent="0.2">
      <c r="A138" s="8"/>
      <c r="B138" s="8"/>
      <c r="C138" s="8"/>
      <c r="D138" s="8"/>
      <c r="E138" s="8"/>
      <c r="F138" s="467"/>
      <c r="G138" s="8"/>
      <c r="H138" s="8"/>
    </row>
    <row r="139" spans="1:8" x14ac:dyDescent="0.2">
      <c r="A139" s="8"/>
      <c r="B139" s="8"/>
      <c r="C139" s="8"/>
      <c r="D139" s="8"/>
      <c r="E139" s="8"/>
      <c r="F139" s="467"/>
      <c r="G139" s="8"/>
      <c r="H139" s="8"/>
    </row>
    <row r="140" spans="1:8" x14ac:dyDescent="0.2">
      <c r="A140" s="8"/>
      <c r="B140" s="8"/>
      <c r="C140" s="8"/>
      <c r="D140" s="8"/>
      <c r="E140" s="8"/>
      <c r="F140" s="467"/>
      <c r="G140" s="8"/>
      <c r="H140" s="8"/>
    </row>
    <row r="141" spans="1:8" x14ac:dyDescent="0.2">
      <c r="A141" s="8"/>
      <c r="B141" s="8"/>
      <c r="C141" s="8"/>
      <c r="D141" s="8"/>
      <c r="E141" s="8"/>
      <c r="F141" s="467"/>
      <c r="G141" s="8"/>
      <c r="H141" s="8"/>
    </row>
    <row r="142" spans="1:8" x14ac:dyDescent="0.2">
      <c r="A142" s="8"/>
      <c r="B142" s="8"/>
      <c r="C142" s="8"/>
      <c r="D142" s="8"/>
      <c r="E142" s="8"/>
      <c r="F142" s="467"/>
      <c r="G142" s="8"/>
      <c r="H142" s="8"/>
    </row>
    <row r="143" spans="1:8" x14ac:dyDescent="0.2">
      <c r="A143" s="8"/>
      <c r="B143" s="8"/>
      <c r="C143" s="8"/>
      <c r="D143" s="8"/>
      <c r="E143" s="8"/>
      <c r="F143" s="467"/>
      <c r="G143" s="8"/>
      <c r="H143" s="8"/>
    </row>
    <row r="144" spans="1:8" x14ac:dyDescent="0.2">
      <c r="A144" s="8"/>
      <c r="B144" s="8"/>
      <c r="C144" s="8"/>
      <c r="D144" s="8"/>
      <c r="E144" s="8"/>
      <c r="F144" s="467"/>
      <c r="G144" s="8"/>
      <c r="H144" s="8"/>
    </row>
    <row r="145" spans="1:8" x14ac:dyDescent="0.2">
      <c r="A145" s="8"/>
      <c r="B145" s="8"/>
      <c r="C145" s="8"/>
      <c r="D145" s="8"/>
      <c r="E145" s="8"/>
      <c r="F145" s="467"/>
      <c r="G145" s="8"/>
      <c r="H145" s="8"/>
    </row>
    <row r="146" spans="1:8" x14ac:dyDescent="0.2">
      <c r="A146" s="8"/>
      <c r="B146" s="8"/>
      <c r="C146" s="8"/>
      <c r="D146" s="8"/>
      <c r="E146" s="8"/>
      <c r="F146" s="467"/>
      <c r="G146" s="8"/>
      <c r="H146" s="8"/>
    </row>
    <row r="147" spans="1:8" x14ac:dyDescent="0.2">
      <c r="A147" s="8"/>
      <c r="B147" s="8"/>
      <c r="C147" s="8"/>
      <c r="D147" s="8"/>
      <c r="E147" s="8"/>
      <c r="F147" s="467"/>
      <c r="G147" s="8"/>
      <c r="H147" s="8"/>
    </row>
    <row r="148" spans="1:8" x14ac:dyDescent="0.2">
      <c r="A148" s="8"/>
      <c r="B148" s="8"/>
      <c r="C148" s="8"/>
      <c r="D148" s="8"/>
      <c r="E148" s="8"/>
      <c r="F148" s="467"/>
      <c r="G148" s="8"/>
      <c r="H148" s="8"/>
    </row>
    <row r="149" spans="1:8" x14ac:dyDescent="0.2">
      <c r="A149" s="8"/>
      <c r="B149" s="8"/>
      <c r="C149" s="8"/>
      <c r="D149" s="8"/>
      <c r="E149" s="8"/>
      <c r="F149" s="467"/>
      <c r="G149" s="8"/>
      <c r="H149" s="8"/>
    </row>
    <row r="150" spans="1:8" x14ac:dyDescent="0.2">
      <c r="A150" s="8"/>
      <c r="B150" s="8"/>
      <c r="C150" s="8"/>
      <c r="D150" s="8"/>
      <c r="E150" s="8"/>
      <c r="F150" s="467"/>
      <c r="G150" s="8"/>
      <c r="H150" s="8"/>
    </row>
    <row r="151" spans="1:8" x14ac:dyDescent="0.2">
      <c r="A151" s="8"/>
      <c r="B151" s="8"/>
      <c r="C151" s="8"/>
      <c r="D151" s="8"/>
      <c r="E151" s="8"/>
      <c r="F151" s="467"/>
      <c r="G151" s="8"/>
      <c r="H151" s="8"/>
    </row>
    <row r="152" spans="1:8" x14ac:dyDescent="0.2">
      <c r="A152" s="8"/>
      <c r="B152" s="8"/>
      <c r="C152" s="8"/>
      <c r="D152" s="8"/>
      <c r="E152" s="8"/>
      <c r="F152" s="467"/>
      <c r="G152" s="8"/>
      <c r="H152" s="8"/>
    </row>
    <row r="153" spans="1:8" x14ac:dyDescent="0.2">
      <c r="A153" s="8"/>
      <c r="B153" s="8"/>
      <c r="C153" s="8"/>
      <c r="D153" s="8"/>
      <c r="E153" s="8"/>
      <c r="F153" s="467"/>
      <c r="G153" s="8"/>
      <c r="H153" s="8"/>
    </row>
    <row r="154" spans="1:8" x14ac:dyDescent="0.2">
      <c r="A154" s="8"/>
      <c r="B154" s="8"/>
      <c r="C154" s="8"/>
      <c r="D154" s="8"/>
      <c r="E154" s="8"/>
      <c r="F154" s="467"/>
      <c r="G154" s="8"/>
      <c r="H154" s="8"/>
    </row>
    <row r="155" spans="1:8" x14ac:dyDescent="0.2">
      <c r="A155" s="8"/>
      <c r="B155" s="8"/>
      <c r="C155" s="8"/>
      <c r="D155" s="8"/>
      <c r="E155" s="8"/>
      <c r="F155" s="467"/>
      <c r="G155" s="8"/>
      <c r="H155" s="8"/>
    </row>
    <row r="156" spans="1:8" x14ac:dyDescent="0.2">
      <c r="A156" s="8"/>
      <c r="B156" s="8"/>
      <c r="C156" s="8"/>
      <c r="D156" s="8"/>
      <c r="E156" s="8"/>
      <c r="F156" s="467"/>
      <c r="G156" s="8"/>
      <c r="H156" s="8"/>
    </row>
    <row r="157" spans="1:8" x14ac:dyDescent="0.2">
      <c r="A157" s="8"/>
      <c r="B157" s="8"/>
      <c r="C157" s="8"/>
      <c r="D157" s="8"/>
      <c r="E157" s="8"/>
      <c r="F157" s="467"/>
      <c r="G157" s="8"/>
      <c r="H157" s="8"/>
    </row>
    <row r="158" spans="1:8" x14ac:dyDescent="0.2">
      <c r="A158" s="8"/>
      <c r="B158" s="8"/>
      <c r="C158" s="8"/>
      <c r="D158" s="8"/>
      <c r="E158" s="8"/>
      <c r="F158" s="467"/>
      <c r="G158" s="8"/>
      <c r="H158" s="8"/>
    </row>
    <row r="159" spans="1:8" x14ac:dyDescent="0.2">
      <c r="A159" s="8"/>
      <c r="B159" s="8"/>
      <c r="C159" s="8"/>
      <c r="D159" s="8"/>
      <c r="E159" s="8"/>
      <c r="F159" s="467"/>
      <c r="G159" s="8"/>
      <c r="H159" s="8"/>
    </row>
    <row r="160" spans="1:8" x14ac:dyDescent="0.2">
      <c r="A160" s="8"/>
      <c r="B160" s="8"/>
      <c r="C160" s="8"/>
      <c r="D160" s="8"/>
      <c r="E160" s="8"/>
      <c r="F160" s="467"/>
      <c r="G160" s="8"/>
      <c r="H160" s="8"/>
    </row>
    <row r="161" spans="1:8" x14ac:dyDescent="0.2">
      <c r="A161" s="1"/>
      <c r="B161" s="2"/>
      <c r="C161" s="2"/>
      <c r="D161" s="2"/>
      <c r="E161" s="2"/>
      <c r="F161" s="455"/>
      <c r="G161" s="8"/>
      <c r="H161" s="8"/>
    </row>
    <row r="162" spans="1:8" x14ac:dyDescent="0.2">
      <c r="A162" s="1"/>
      <c r="B162" s="2"/>
      <c r="C162" s="2"/>
      <c r="D162" s="2"/>
      <c r="E162" s="2"/>
      <c r="F162" s="455"/>
      <c r="G162" s="8"/>
      <c r="H162" s="8"/>
    </row>
    <row r="163" spans="1:8" x14ac:dyDescent="0.2">
      <c r="A163" s="8"/>
      <c r="B163" s="8"/>
      <c r="C163" s="8"/>
      <c r="D163" s="8"/>
      <c r="E163" s="8"/>
      <c r="F163" s="467"/>
      <c r="G163" s="8"/>
      <c r="H163" s="8"/>
    </row>
    <row r="164" spans="1:8" x14ac:dyDescent="0.2">
      <c r="A164" s="2"/>
      <c r="B164" s="2"/>
      <c r="C164" s="2"/>
      <c r="D164" s="2"/>
      <c r="E164" s="2"/>
      <c r="F164" s="456"/>
      <c r="G164" s="8"/>
      <c r="H164" s="8"/>
    </row>
    <row r="165" spans="1:8" x14ac:dyDescent="0.2">
      <c r="A165" s="3"/>
      <c r="B165" s="3"/>
      <c r="C165" s="3"/>
      <c r="D165" s="3"/>
      <c r="E165" s="3"/>
      <c r="F165" s="455"/>
      <c r="G165" s="8"/>
      <c r="H165" s="8"/>
    </row>
    <row r="166" spans="1:8" x14ac:dyDescent="0.2">
      <c r="A166" s="8"/>
      <c r="B166" s="8"/>
      <c r="C166" s="8"/>
      <c r="D166" s="8"/>
      <c r="E166" s="8"/>
      <c r="F166" s="467"/>
      <c r="G166" s="8"/>
      <c r="H166" s="8"/>
    </row>
    <row r="167" spans="1:8" x14ac:dyDescent="0.2">
      <c r="A167" s="8"/>
      <c r="B167" s="8"/>
      <c r="C167" s="8"/>
      <c r="D167" s="8"/>
      <c r="E167" s="8"/>
      <c r="F167" s="467"/>
      <c r="G167" s="8"/>
      <c r="H167" s="8"/>
    </row>
    <row r="168" spans="1:8" x14ac:dyDescent="0.2">
      <c r="A168" s="8"/>
      <c r="B168" s="8"/>
      <c r="C168" s="8"/>
      <c r="D168" s="8"/>
      <c r="E168" s="8"/>
      <c r="F168" s="467"/>
      <c r="G168" s="8"/>
      <c r="H168" s="8"/>
    </row>
    <row r="169" spans="1:8" x14ac:dyDescent="0.2">
      <c r="A169" s="8"/>
      <c r="B169" s="8"/>
      <c r="C169" s="8"/>
      <c r="D169" s="8"/>
      <c r="E169" s="8"/>
      <c r="F169" s="467"/>
      <c r="G169" s="8"/>
      <c r="H169" s="8"/>
    </row>
    <row r="170" spans="1:8" x14ac:dyDescent="0.2">
      <c r="A170" s="8"/>
      <c r="B170" s="8"/>
      <c r="C170" s="8"/>
      <c r="D170" s="8"/>
      <c r="E170" s="8"/>
      <c r="F170" s="467"/>
      <c r="G170" s="8"/>
      <c r="H170" s="8"/>
    </row>
    <row r="171" spans="1:8" x14ac:dyDescent="0.2">
      <c r="A171" s="8"/>
      <c r="B171" s="8"/>
      <c r="C171" s="8"/>
      <c r="D171" s="8"/>
      <c r="E171" s="8"/>
      <c r="F171" s="467"/>
      <c r="G171" s="8"/>
      <c r="H171" s="8"/>
    </row>
    <row r="172" spans="1:8" x14ac:dyDescent="0.2">
      <c r="A172" s="8"/>
      <c r="B172" s="8"/>
      <c r="C172" s="8"/>
      <c r="D172" s="8"/>
      <c r="E172" s="8"/>
      <c r="F172" s="467"/>
      <c r="G172" s="8"/>
      <c r="H172" s="8"/>
    </row>
    <row r="173" spans="1:8" x14ac:dyDescent="0.2">
      <c r="A173" s="8"/>
      <c r="B173" s="8"/>
      <c r="C173" s="8"/>
      <c r="D173" s="8"/>
      <c r="E173" s="8"/>
      <c r="F173" s="467"/>
      <c r="G173" s="8"/>
      <c r="H173" s="8"/>
    </row>
    <row r="174" spans="1:8" x14ac:dyDescent="0.2">
      <c r="A174" s="8"/>
      <c r="B174" s="8"/>
      <c r="C174" s="8"/>
      <c r="D174" s="8"/>
      <c r="E174" s="8"/>
      <c r="F174" s="467"/>
      <c r="G174" s="8"/>
      <c r="H174" s="8"/>
    </row>
    <row r="175" spans="1:8" x14ac:dyDescent="0.2">
      <c r="A175" s="8"/>
      <c r="B175" s="8"/>
      <c r="C175" s="8"/>
      <c r="D175" s="8"/>
      <c r="E175" s="8"/>
      <c r="F175" s="467"/>
      <c r="G175" s="8"/>
      <c r="H175" s="8"/>
    </row>
    <row r="176" spans="1:8" x14ac:dyDescent="0.2">
      <c r="A176" s="8"/>
      <c r="B176" s="8"/>
      <c r="C176" s="8"/>
      <c r="D176" s="8"/>
      <c r="E176" s="8"/>
      <c r="F176" s="467"/>
      <c r="G176" s="8"/>
      <c r="H176" s="8"/>
    </row>
    <row r="177" spans="1:8" x14ac:dyDescent="0.2">
      <c r="A177" s="8"/>
      <c r="B177" s="8"/>
      <c r="C177" s="8"/>
      <c r="D177" s="8"/>
      <c r="E177" s="8"/>
      <c r="F177" s="467"/>
      <c r="G177" s="8"/>
      <c r="H177" s="8"/>
    </row>
    <row r="178" spans="1:8" x14ac:dyDescent="0.2">
      <c r="A178" s="8"/>
      <c r="B178" s="8"/>
      <c r="C178" s="8"/>
      <c r="D178" s="8"/>
      <c r="E178" s="8"/>
      <c r="F178" s="467"/>
      <c r="G178" s="8"/>
      <c r="H178" s="8"/>
    </row>
    <row r="179" spans="1:8" x14ac:dyDescent="0.2">
      <c r="A179" s="8"/>
      <c r="B179" s="8"/>
      <c r="C179" s="8"/>
      <c r="D179" s="8"/>
      <c r="E179" s="8"/>
      <c r="F179" s="467"/>
      <c r="G179" s="8"/>
      <c r="H179" s="8"/>
    </row>
    <row r="180" spans="1:8" x14ac:dyDescent="0.2">
      <c r="A180" s="8"/>
      <c r="B180" s="8"/>
      <c r="C180" s="8"/>
      <c r="D180" s="8"/>
      <c r="E180" s="8"/>
      <c r="F180" s="467"/>
      <c r="G180" s="8"/>
      <c r="H180" s="8"/>
    </row>
    <row r="181" spans="1:8" x14ac:dyDescent="0.2">
      <c r="A181" s="8"/>
      <c r="B181" s="8"/>
      <c r="C181" s="8"/>
      <c r="D181" s="8"/>
      <c r="E181" s="8"/>
      <c r="F181" s="467"/>
      <c r="G181" s="8"/>
      <c r="H181" s="8"/>
    </row>
    <row r="182" spans="1:8" x14ac:dyDescent="0.2">
      <c r="A182" s="8"/>
      <c r="B182" s="8"/>
      <c r="C182" s="8"/>
      <c r="D182" s="8"/>
      <c r="E182" s="8"/>
      <c r="F182" s="467"/>
      <c r="G182" s="8"/>
      <c r="H182" s="8"/>
    </row>
    <row r="183" spans="1:8" x14ac:dyDescent="0.2">
      <c r="A183" s="8"/>
      <c r="B183" s="8"/>
      <c r="C183" s="8"/>
      <c r="D183" s="8"/>
      <c r="E183" s="8"/>
      <c r="F183" s="467"/>
      <c r="G183" s="8"/>
      <c r="H183" s="8"/>
    </row>
    <row r="184" spans="1:8" x14ac:dyDescent="0.2">
      <c r="A184" s="8"/>
      <c r="B184" s="8"/>
      <c r="C184" s="8"/>
      <c r="D184" s="8"/>
      <c r="E184" s="8"/>
      <c r="F184" s="467"/>
      <c r="G184" s="8"/>
      <c r="H184" s="8"/>
    </row>
    <row r="185" spans="1:8" x14ac:dyDescent="0.2">
      <c r="A185" s="8"/>
      <c r="B185" s="8"/>
      <c r="C185" s="8"/>
      <c r="D185" s="8"/>
      <c r="E185" s="8"/>
      <c r="F185" s="467"/>
      <c r="G185" s="8"/>
      <c r="H185" s="8"/>
    </row>
    <row r="186" spans="1:8" x14ac:dyDescent="0.2">
      <c r="A186" s="8"/>
      <c r="B186" s="8"/>
      <c r="C186" s="8"/>
      <c r="D186" s="8"/>
      <c r="E186" s="8"/>
      <c r="F186" s="467"/>
      <c r="G186" s="8"/>
      <c r="H186" s="8"/>
    </row>
    <row r="187" spans="1:8" x14ac:dyDescent="0.2">
      <c r="A187" s="8"/>
      <c r="B187" s="8"/>
      <c r="C187" s="8"/>
      <c r="D187" s="8"/>
      <c r="E187" s="8"/>
      <c r="F187" s="467"/>
      <c r="G187" s="8"/>
      <c r="H187" s="8"/>
    </row>
    <row r="188" spans="1:8" x14ac:dyDescent="0.2">
      <c r="A188" s="8"/>
      <c r="B188" s="8"/>
      <c r="C188" s="8"/>
      <c r="D188" s="8"/>
      <c r="E188" s="8"/>
      <c r="F188" s="467"/>
      <c r="G188" s="8"/>
      <c r="H188" s="8"/>
    </row>
    <row r="189" spans="1:8" x14ac:dyDescent="0.2">
      <c r="A189" s="8"/>
      <c r="B189" s="8"/>
      <c r="C189" s="8"/>
      <c r="D189" s="8"/>
      <c r="E189" s="8"/>
      <c r="F189" s="467"/>
      <c r="G189" s="8"/>
      <c r="H189" s="8"/>
    </row>
    <row r="190" spans="1:8" x14ac:dyDescent="0.2">
      <c r="A190" s="8"/>
      <c r="B190" s="8"/>
      <c r="C190" s="8"/>
      <c r="D190" s="8"/>
      <c r="E190" s="8"/>
      <c r="F190" s="467"/>
      <c r="G190" s="8"/>
      <c r="H190" s="8"/>
    </row>
    <row r="191" spans="1:8" x14ac:dyDescent="0.2">
      <c r="A191" s="8"/>
      <c r="B191" s="8"/>
      <c r="C191" s="8"/>
      <c r="D191" s="8"/>
      <c r="E191" s="8"/>
      <c r="F191" s="467"/>
      <c r="G191" s="8"/>
      <c r="H191" s="8"/>
    </row>
    <row r="192" spans="1:8" x14ac:dyDescent="0.2">
      <c r="A192" s="8"/>
      <c r="B192" s="8"/>
      <c r="C192" s="8"/>
      <c r="D192" s="8"/>
      <c r="E192" s="8"/>
      <c r="F192" s="467"/>
      <c r="G192" s="8"/>
      <c r="H192" s="8"/>
    </row>
    <row r="193" spans="1:8" x14ac:dyDescent="0.2">
      <c r="A193" s="8"/>
      <c r="B193" s="8"/>
      <c r="C193" s="8"/>
      <c r="D193" s="8"/>
      <c r="E193" s="8"/>
      <c r="F193" s="467"/>
      <c r="G193" s="8"/>
      <c r="H193" s="8"/>
    </row>
    <row r="194" spans="1:8" x14ac:dyDescent="0.2">
      <c r="A194" s="8"/>
      <c r="B194" s="8"/>
      <c r="C194" s="8"/>
      <c r="D194" s="8"/>
      <c r="E194" s="8"/>
      <c r="F194" s="467"/>
      <c r="G194" s="8"/>
      <c r="H194" s="8"/>
    </row>
    <row r="195" spans="1:8" x14ac:dyDescent="0.2">
      <c r="A195" s="8"/>
      <c r="B195" s="8"/>
      <c r="C195" s="8"/>
      <c r="D195" s="8"/>
      <c r="E195" s="8"/>
      <c r="F195" s="467"/>
      <c r="G195" s="8"/>
      <c r="H195" s="8"/>
    </row>
    <row r="196" spans="1:8" x14ac:dyDescent="0.2">
      <c r="A196" s="8"/>
      <c r="B196" s="8"/>
      <c r="C196" s="8"/>
      <c r="D196" s="8"/>
      <c r="E196" s="8"/>
      <c r="F196" s="467"/>
      <c r="G196" s="8"/>
      <c r="H196" s="8"/>
    </row>
    <row r="197" spans="1:8" x14ac:dyDescent="0.2">
      <c r="A197" s="8"/>
      <c r="B197" s="8"/>
      <c r="C197" s="8"/>
      <c r="D197" s="8"/>
      <c r="E197" s="8"/>
      <c r="F197" s="467"/>
      <c r="G197" s="8"/>
      <c r="H197" s="8"/>
    </row>
    <row r="198" spans="1:8" x14ac:dyDescent="0.2">
      <c r="A198" s="8"/>
      <c r="B198" s="8"/>
      <c r="C198" s="8"/>
      <c r="D198" s="8"/>
      <c r="E198" s="8"/>
      <c r="F198" s="467"/>
      <c r="G198" s="8"/>
      <c r="H198" s="8"/>
    </row>
    <row r="199" spans="1:8" x14ac:dyDescent="0.2">
      <c r="A199" s="8"/>
      <c r="B199" s="8"/>
      <c r="C199" s="8"/>
      <c r="D199" s="8"/>
      <c r="E199" s="8"/>
      <c r="F199" s="467"/>
      <c r="G199" s="8"/>
      <c r="H199" s="8"/>
    </row>
    <row r="200" spans="1:8" x14ac:dyDescent="0.2">
      <c r="A200" s="8"/>
      <c r="B200" s="8"/>
      <c r="C200" s="8"/>
      <c r="D200" s="8"/>
      <c r="E200" s="8"/>
      <c r="F200" s="467"/>
      <c r="G200" s="8"/>
      <c r="H200" s="8"/>
    </row>
    <row r="201" spans="1:8" x14ac:dyDescent="0.2">
      <c r="A201" s="8"/>
      <c r="B201" s="8"/>
      <c r="C201" s="8"/>
      <c r="D201" s="8"/>
      <c r="E201" s="8"/>
      <c r="F201" s="467"/>
      <c r="G201" s="8"/>
      <c r="H201" s="8"/>
    </row>
    <row r="202" spans="1:8" x14ac:dyDescent="0.2">
      <c r="A202" s="8"/>
      <c r="B202" s="8"/>
      <c r="C202" s="8"/>
      <c r="D202" s="8"/>
      <c r="E202" s="8"/>
      <c r="F202" s="467"/>
      <c r="G202" s="8"/>
      <c r="H202" s="8"/>
    </row>
    <row r="203" spans="1:8" x14ac:dyDescent="0.2">
      <c r="A203" s="8"/>
      <c r="B203" s="8"/>
      <c r="C203" s="8"/>
      <c r="D203" s="8"/>
      <c r="E203" s="8"/>
      <c r="F203" s="467"/>
      <c r="G203" s="8"/>
      <c r="H203" s="8"/>
    </row>
    <row r="204" spans="1:8" x14ac:dyDescent="0.2">
      <c r="A204" s="8"/>
      <c r="B204" s="8"/>
      <c r="C204" s="8"/>
      <c r="D204" s="8"/>
      <c r="E204" s="8"/>
      <c r="F204" s="467"/>
      <c r="G204" s="8"/>
      <c r="H204" s="8"/>
    </row>
    <row r="205" spans="1:8" x14ac:dyDescent="0.2">
      <c r="A205" s="8"/>
      <c r="B205" s="8"/>
      <c r="C205" s="8"/>
      <c r="D205" s="8"/>
      <c r="E205" s="8"/>
      <c r="F205" s="467"/>
      <c r="G205" s="8"/>
      <c r="H205" s="8"/>
    </row>
    <row r="206" spans="1:8" x14ac:dyDescent="0.2">
      <c r="A206" s="8"/>
      <c r="B206" s="8"/>
      <c r="C206" s="8"/>
      <c r="D206" s="8"/>
      <c r="E206" s="8"/>
      <c r="F206" s="467"/>
      <c r="G206" s="8"/>
      <c r="H206" s="8"/>
    </row>
    <row r="207" spans="1:8" x14ac:dyDescent="0.2">
      <c r="A207" s="8"/>
      <c r="B207" s="8"/>
      <c r="C207" s="8"/>
      <c r="D207" s="8"/>
      <c r="E207" s="8"/>
      <c r="F207" s="467"/>
      <c r="G207" s="8"/>
      <c r="H207" s="8"/>
    </row>
    <row r="208" spans="1:8" x14ac:dyDescent="0.2">
      <c r="A208" s="8"/>
      <c r="B208" s="8"/>
      <c r="C208" s="8"/>
      <c r="D208" s="8"/>
      <c r="E208" s="8"/>
      <c r="F208" s="467"/>
      <c r="G208" s="8"/>
      <c r="H208" s="8"/>
    </row>
    <row r="209" spans="1:8" x14ac:dyDescent="0.2">
      <c r="A209" s="8"/>
      <c r="B209" s="8"/>
      <c r="C209" s="8"/>
      <c r="D209" s="8"/>
      <c r="E209" s="8"/>
      <c r="F209" s="467"/>
      <c r="G209" s="8"/>
      <c r="H209" s="8"/>
    </row>
    <row r="210" spans="1:8" x14ac:dyDescent="0.2">
      <c r="A210" s="8"/>
      <c r="B210" s="8"/>
      <c r="C210" s="8"/>
      <c r="D210" s="8"/>
      <c r="E210" s="8"/>
      <c r="F210" s="467"/>
      <c r="G210" s="8"/>
      <c r="H210" s="8"/>
    </row>
    <row r="211" spans="1:8" x14ac:dyDescent="0.2">
      <c r="A211" s="8"/>
      <c r="B211" s="8"/>
      <c r="C211" s="8"/>
      <c r="D211" s="8"/>
      <c r="E211" s="8"/>
      <c r="F211" s="467"/>
      <c r="G211" s="8"/>
      <c r="H211" s="8"/>
    </row>
    <row r="212" spans="1:8" x14ac:dyDescent="0.2">
      <c r="A212" s="8"/>
      <c r="B212" s="8"/>
      <c r="C212" s="8"/>
      <c r="D212" s="8"/>
      <c r="E212" s="8"/>
      <c r="F212" s="467"/>
      <c r="G212" s="8"/>
      <c r="H212" s="8"/>
    </row>
    <row r="213" spans="1:8" x14ac:dyDescent="0.2">
      <c r="A213" s="8"/>
      <c r="B213" s="8"/>
      <c r="C213" s="8"/>
      <c r="D213" s="8"/>
      <c r="E213" s="8"/>
      <c r="F213" s="467"/>
      <c r="G213" s="8"/>
      <c r="H213" s="8"/>
    </row>
    <row r="214" spans="1:8" x14ac:dyDescent="0.2">
      <c r="A214" s="8"/>
      <c r="B214" s="8"/>
      <c r="C214" s="8"/>
      <c r="D214" s="8"/>
      <c r="E214" s="8"/>
      <c r="F214" s="467"/>
      <c r="G214" s="8"/>
      <c r="H214" s="8"/>
    </row>
    <row r="215" spans="1:8" x14ac:dyDescent="0.2">
      <c r="A215" s="8"/>
      <c r="B215" s="8"/>
      <c r="C215" s="8"/>
      <c r="D215" s="8"/>
      <c r="E215" s="8"/>
      <c r="F215" s="467"/>
      <c r="G215" s="8"/>
      <c r="H215" s="8"/>
    </row>
    <row r="216" spans="1:8" x14ac:dyDescent="0.2">
      <c r="A216" s="8"/>
      <c r="B216" s="8"/>
      <c r="C216" s="8"/>
      <c r="D216" s="8"/>
      <c r="E216" s="8"/>
      <c r="F216" s="467"/>
      <c r="G216" s="8"/>
      <c r="H216" s="8"/>
    </row>
    <row r="217" spans="1:8" x14ac:dyDescent="0.2">
      <c r="A217" s="8"/>
      <c r="B217" s="8"/>
      <c r="C217" s="8"/>
      <c r="D217" s="8"/>
      <c r="E217" s="8"/>
      <c r="F217" s="467"/>
      <c r="G217" s="8"/>
      <c r="H217" s="8"/>
    </row>
    <row r="218" spans="1:8" x14ac:dyDescent="0.2">
      <c r="A218" s="8"/>
      <c r="B218" s="8"/>
      <c r="C218" s="8"/>
      <c r="D218" s="8"/>
      <c r="E218" s="8"/>
      <c r="F218" s="467"/>
      <c r="G218" s="8"/>
      <c r="H218" s="8"/>
    </row>
    <row r="219" spans="1:8" x14ac:dyDescent="0.2">
      <c r="A219" s="8"/>
      <c r="B219" s="8"/>
      <c r="C219" s="8"/>
      <c r="D219" s="8"/>
      <c r="E219" s="8"/>
      <c r="F219" s="467"/>
      <c r="G219" s="8"/>
      <c r="H219" s="8"/>
    </row>
    <row r="220" spans="1:8" x14ac:dyDescent="0.2">
      <c r="A220" s="8"/>
      <c r="B220" s="8"/>
      <c r="C220" s="8"/>
      <c r="D220" s="8"/>
      <c r="E220" s="8"/>
      <c r="F220" s="467"/>
      <c r="G220" s="8"/>
      <c r="H220" s="8"/>
    </row>
    <row r="221" spans="1:8" x14ac:dyDescent="0.2">
      <c r="A221" s="8"/>
      <c r="B221" s="8"/>
      <c r="C221" s="8"/>
      <c r="D221" s="8"/>
      <c r="E221" s="8"/>
      <c r="F221" s="467"/>
      <c r="G221" s="8"/>
      <c r="H221" s="8"/>
    </row>
    <row r="222" spans="1:8" x14ac:dyDescent="0.2">
      <c r="A222" s="1"/>
      <c r="B222" s="2"/>
      <c r="C222" s="2"/>
      <c r="D222" s="2"/>
      <c r="E222" s="2"/>
      <c r="F222" s="455"/>
      <c r="G222" s="8"/>
      <c r="H222" s="8"/>
    </row>
    <row r="223" spans="1:8" x14ac:dyDescent="0.2">
      <c r="A223" s="1"/>
      <c r="B223" s="2"/>
      <c r="C223" s="2"/>
      <c r="D223" s="2"/>
      <c r="E223" s="2"/>
      <c r="F223" s="455"/>
      <c r="G223" s="8"/>
      <c r="H223" s="8"/>
    </row>
    <row r="224" spans="1:8" x14ac:dyDescent="0.2">
      <c r="A224" s="8"/>
      <c r="B224" s="8"/>
      <c r="C224" s="8"/>
      <c r="D224" s="8"/>
      <c r="E224" s="8"/>
      <c r="F224" s="467"/>
      <c r="G224" s="8"/>
      <c r="H224" s="8"/>
    </row>
    <row r="225" spans="1:8" x14ac:dyDescent="0.2">
      <c r="A225" s="8"/>
      <c r="B225" s="8"/>
      <c r="C225" s="8"/>
      <c r="D225" s="8"/>
      <c r="E225" s="8"/>
      <c r="F225" s="467"/>
      <c r="G225" s="8"/>
      <c r="H225" s="8"/>
    </row>
    <row r="226" spans="1:8" x14ac:dyDescent="0.2">
      <c r="A226" s="8"/>
      <c r="B226" s="8"/>
      <c r="C226" s="8"/>
      <c r="D226" s="8"/>
      <c r="E226" s="8"/>
      <c r="F226" s="467"/>
      <c r="G226" s="8"/>
      <c r="H226" s="8"/>
    </row>
    <row r="227" spans="1:8" x14ac:dyDescent="0.2">
      <c r="A227" s="8"/>
      <c r="B227" s="8"/>
      <c r="C227" s="8"/>
      <c r="D227" s="8"/>
      <c r="E227" s="8"/>
      <c r="F227" s="467"/>
      <c r="G227" s="8"/>
      <c r="H227" s="8"/>
    </row>
    <row r="228" spans="1:8" x14ac:dyDescent="0.2">
      <c r="A228" s="8"/>
      <c r="B228" s="8"/>
      <c r="C228" s="8"/>
      <c r="D228" s="8"/>
      <c r="E228" s="8"/>
      <c r="F228" s="467"/>
      <c r="G228" s="8"/>
      <c r="H228" s="8"/>
    </row>
    <row r="229" spans="1:8" x14ac:dyDescent="0.2">
      <c r="A229" s="8"/>
      <c r="B229" s="8"/>
      <c r="C229" s="8"/>
      <c r="D229" s="8"/>
      <c r="E229" s="8"/>
      <c r="F229" s="467"/>
      <c r="G229" s="8"/>
      <c r="H229" s="8"/>
    </row>
    <row r="230" spans="1:8" x14ac:dyDescent="0.2">
      <c r="A230" s="8"/>
      <c r="B230" s="8"/>
      <c r="C230" s="8"/>
      <c r="D230" s="8"/>
      <c r="E230" s="8"/>
      <c r="F230" s="467"/>
      <c r="G230" s="8"/>
      <c r="H230" s="8"/>
    </row>
    <row r="231" spans="1:8" x14ac:dyDescent="0.2">
      <c r="A231" s="8"/>
      <c r="B231" s="8"/>
      <c r="C231" s="8"/>
      <c r="D231" s="8"/>
      <c r="E231" s="8"/>
      <c r="F231" s="467"/>
      <c r="G231" s="8"/>
      <c r="H231" s="8"/>
    </row>
    <row r="232" spans="1:8" x14ac:dyDescent="0.2">
      <c r="A232" s="8"/>
      <c r="B232" s="8"/>
      <c r="C232" s="8"/>
      <c r="D232" s="8"/>
      <c r="E232" s="8"/>
      <c r="F232" s="467"/>
      <c r="G232" s="8"/>
      <c r="H232" s="8"/>
    </row>
    <row r="233" spans="1:8" x14ac:dyDescent="0.2">
      <c r="A233" s="8"/>
      <c r="B233" s="8"/>
      <c r="C233" s="8"/>
      <c r="D233" s="8"/>
      <c r="E233" s="8"/>
      <c r="F233" s="467"/>
      <c r="G233" s="8"/>
      <c r="H233" s="8"/>
    </row>
    <row r="234" spans="1:8" x14ac:dyDescent="0.2">
      <c r="A234" s="8"/>
      <c r="B234" s="8"/>
      <c r="C234" s="8"/>
      <c r="D234" s="8"/>
      <c r="E234" s="8"/>
      <c r="F234" s="467"/>
      <c r="G234" s="8"/>
      <c r="H234" s="8"/>
    </row>
    <row r="235" spans="1:8" x14ac:dyDescent="0.2">
      <c r="A235" s="8"/>
      <c r="B235" s="8"/>
      <c r="C235" s="8"/>
      <c r="D235" s="8"/>
      <c r="E235" s="8"/>
      <c r="F235" s="467"/>
      <c r="G235" s="8"/>
      <c r="H235" s="8"/>
    </row>
    <row r="236" spans="1:8" x14ac:dyDescent="0.2">
      <c r="A236" s="8"/>
      <c r="B236" s="8"/>
      <c r="C236" s="8"/>
      <c r="D236" s="8"/>
      <c r="E236" s="8"/>
      <c r="F236" s="467"/>
      <c r="G236" s="8"/>
      <c r="H236" s="8"/>
    </row>
    <row r="237" spans="1:8" x14ac:dyDescent="0.2">
      <c r="A237" s="8"/>
      <c r="B237" s="8"/>
      <c r="C237" s="8"/>
      <c r="D237" s="8"/>
      <c r="E237" s="8"/>
      <c r="F237" s="467"/>
      <c r="G237" s="8"/>
      <c r="H237" s="8"/>
    </row>
    <row r="238" spans="1:8" x14ac:dyDescent="0.2">
      <c r="A238" s="8"/>
      <c r="B238" s="8"/>
      <c r="C238" s="8"/>
      <c r="D238" s="8"/>
      <c r="E238" s="8"/>
      <c r="F238" s="467"/>
      <c r="G238" s="8"/>
      <c r="H238" s="8"/>
    </row>
    <row r="239" spans="1:8" x14ac:dyDescent="0.2">
      <c r="A239" s="8"/>
      <c r="B239" s="8"/>
      <c r="C239" s="8"/>
      <c r="D239" s="8"/>
      <c r="E239" s="8"/>
      <c r="F239" s="467"/>
      <c r="G239" s="8"/>
      <c r="H239" s="8"/>
    </row>
    <row r="240" spans="1:8" x14ac:dyDescent="0.2">
      <c r="A240" s="8"/>
      <c r="B240" s="8"/>
      <c r="C240" s="8"/>
      <c r="D240" s="8"/>
      <c r="E240" s="8"/>
      <c r="F240" s="467"/>
      <c r="G240" s="8"/>
      <c r="H240" s="8"/>
    </row>
    <row r="241" spans="1:8" x14ac:dyDescent="0.2">
      <c r="A241" s="8"/>
      <c r="B241" s="8"/>
      <c r="C241" s="8"/>
      <c r="D241" s="8"/>
      <c r="E241" s="8"/>
      <c r="F241" s="467"/>
      <c r="G241" s="8"/>
      <c r="H241" s="8"/>
    </row>
    <row r="242" spans="1:8" x14ac:dyDescent="0.2">
      <c r="A242" s="8"/>
      <c r="B242" s="8"/>
      <c r="C242" s="8"/>
      <c r="D242" s="8"/>
      <c r="E242" s="8"/>
      <c r="F242" s="467"/>
      <c r="G242" s="8"/>
      <c r="H242" s="8"/>
    </row>
    <row r="243" spans="1:8" x14ac:dyDescent="0.2">
      <c r="A243" s="8"/>
      <c r="B243" s="8"/>
      <c r="C243" s="8"/>
      <c r="D243" s="8"/>
      <c r="E243" s="8"/>
      <c r="F243" s="467"/>
      <c r="G243" s="8"/>
      <c r="H243" s="8"/>
    </row>
    <row r="244" spans="1:8" x14ac:dyDescent="0.2">
      <c r="A244" s="8"/>
      <c r="B244" s="8"/>
      <c r="C244" s="8"/>
      <c r="D244" s="8"/>
      <c r="E244" s="8"/>
      <c r="F244" s="467"/>
      <c r="G244" s="8"/>
      <c r="H244" s="8"/>
    </row>
    <row r="245" spans="1:8" x14ac:dyDescent="0.2">
      <c r="A245" s="8"/>
      <c r="B245" s="8"/>
      <c r="C245" s="8"/>
      <c r="D245" s="8"/>
      <c r="E245" s="8"/>
      <c r="F245" s="467"/>
      <c r="G245" s="8"/>
      <c r="H245" s="8"/>
    </row>
    <row r="246" spans="1:8" x14ac:dyDescent="0.2">
      <c r="A246" s="8"/>
      <c r="B246" s="8"/>
      <c r="C246" s="8"/>
      <c r="D246" s="8"/>
      <c r="E246" s="8"/>
      <c r="F246" s="467"/>
      <c r="G246" s="8"/>
      <c r="H246" s="8"/>
    </row>
    <row r="247" spans="1:8" x14ac:dyDescent="0.2">
      <c r="A247" s="8"/>
      <c r="B247" s="8"/>
      <c r="C247" s="8"/>
      <c r="D247" s="8"/>
      <c r="E247" s="8"/>
      <c r="F247" s="467"/>
      <c r="G247" s="8"/>
      <c r="H247" s="8"/>
    </row>
    <row r="248" spans="1:8" x14ac:dyDescent="0.2">
      <c r="A248" s="8"/>
      <c r="B248" s="8"/>
      <c r="C248" s="8"/>
      <c r="D248" s="8"/>
      <c r="E248" s="8"/>
      <c r="F248" s="467"/>
      <c r="G248" s="8"/>
      <c r="H248" s="8"/>
    </row>
    <row r="249" spans="1:8" x14ac:dyDescent="0.2">
      <c r="A249" s="8"/>
      <c r="B249" s="8"/>
      <c r="C249" s="8"/>
      <c r="D249" s="8"/>
      <c r="E249" s="8"/>
      <c r="F249" s="467"/>
      <c r="G249" s="8"/>
      <c r="H249" s="8"/>
    </row>
    <row r="250" spans="1:8" x14ac:dyDescent="0.2">
      <c r="A250" s="8"/>
      <c r="B250" s="8"/>
      <c r="C250" s="8"/>
      <c r="D250" s="8"/>
      <c r="E250" s="8"/>
      <c r="F250" s="467"/>
      <c r="G250" s="8"/>
      <c r="H250" s="8"/>
    </row>
    <row r="251" spans="1:8" x14ac:dyDescent="0.2">
      <c r="A251" s="8"/>
      <c r="B251" s="8"/>
      <c r="C251" s="8"/>
      <c r="D251" s="8"/>
      <c r="E251" s="8"/>
      <c r="F251" s="467"/>
      <c r="G251" s="8"/>
      <c r="H251" s="8"/>
    </row>
    <row r="252" spans="1:8" x14ac:dyDescent="0.2">
      <c r="A252" s="8"/>
      <c r="B252" s="8"/>
      <c r="C252" s="8"/>
      <c r="D252" s="8"/>
      <c r="E252" s="8"/>
      <c r="F252" s="467"/>
      <c r="G252" s="8"/>
      <c r="H252" s="8"/>
    </row>
    <row r="253" spans="1:8" x14ac:dyDescent="0.2">
      <c r="A253" s="8"/>
      <c r="B253" s="8"/>
      <c r="C253" s="8"/>
      <c r="D253" s="8"/>
      <c r="E253" s="8"/>
      <c r="F253" s="467"/>
      <c r="G253" s="8"/>
      <c r="H253" s="8"/>
    </row>
    <row r="254" spans="1:8" x14ac:dyDescent="0.2">
      <c r="A254" s="8"/>
      <c r="B254" s="8"/>
      <c r="C254" s="8"/>
      <c r="D254" s="8"/>
      <c r="E254" s="8"/>
      <c r="F254" s="467"/>
      <c r="G254" s="8"/>
      <c r="H254" s="8"/>
    </row>
    <row r="255" spans="1:8" x14ac:dyDescent="0.2">
      <c r="A255" s="8"/>
      <c r="B255" s="8"/>
      <c r="C255" s="8"/>
      <c r="D255" s="8"/>
      <c r="E255" s="8"/>
      <c r="F255" s="467"/>
      <c r="G255" s="8"/>
      <c r="H255" s="8"/>
    </row>
    <row r="256" spans="1:8" x14ac:dyDescent="0.2">
      <c r="A256" s="8"/>
      <c r="B256" s="8"/>
      <c r="C256" s="8"/>
      <c r="D256" s="8"/>
      <c r="E256" s="8"/>
      <c r="F256" s="467"/>
      <c r="G256" s="8"/>
      <c r="H256" s="8"/>
    </row>
    <row r="257" spans="1:8" x14ac:dyDescent="0.2">
      <c r="A257" s="8"/>
      <c r="B257" s="8"/>
      <c r="C257" s="8"/>
      <c r="D257" s="8"/>
      <c r="E257" s="8"/>
      <c r="F257" s="467"/>
      <c r="G257" s="8"/>
      <c r="H257" s="8"/>
    </row>
    <row r="258" spans="1:8" x14ac:dyDescent="0.2">
      <c r="A258" s="8"/>
      <c r="B258" s="8"/>
      <c r="C258" s="8"/>
      <c r="D258" s="8"/>
      <c r="E258" s="8"/>
      <c r="F258" s="467"/>
      <c r="G258" s="8"/>
      <c r="H258" s="8"/>
    </row>
    <row r="259" spans="1:8" x14ac:dyDescent="0.2">
      <c r="A259" s="8"/>
      <c r="B259" s="8"/>
      <c r="C259" s="8"/>
      <c r="D259" s="8"/>
      <c r="E259" s="8"/>
      <c r="F259" s="467"/>
      <c r="G259" s="8"/>
      <c r="H259" s="8"/>
    </row>
    <row r="260" spans="1:8" x14ac:dyDescent="0.2">
      <c r="A260" s="8"/>
      <c r="B260" s="8"/>
      <c r="C260" s="8"/>
      <c r="D260" s="8"/>
      <c r="E260" s="8"/>
      <c r="F260" s="467"/>
      <c r="G260" s="8"/>
      <c r="H260" s="8"/>
    </row>
    <row r="261" spans="1:8" x14ac:dyDescent="0.2">
      <c r="A261" s="8"/>
      <c r="B261" s="8"/>
      <c r="C261" s="8"/>
      <c r="D261" s="8"/>
      <c r="E261" s="8"/>
      <c r="F261" s="467"/>
      <c r="G261" s="8"/>
      <c r="H261" s="8"/>
    </row>
    <row r="262" spans="1:8" x14ac:dyDescent="0.2">
      <c r="A262" s="8"/>
      <c r="B262" s="8"/>
      <c r="C262" s="8"/>
      <c r="D262" s="8"/>
      <c r="E262" s="8"/>
      <c r="F262" s="467"/>
      <c r="G262" s="8"/>
      <c r="H262" s="8"/>
    </row>
    <row r="263" spans="1:8" x14ac:dyDescent="0.2">
      <c r="A263" s="8"/>
      <c r="B263" s="8"/>
      <c r="C263" s="8"/>
      <c r="D263" s="8"/>
      <c r="E263" s="8"/>
      <c r="F263" s="467"/>
      <c r="G263" s="8"/>
      <c r="H263" s="8"/>
    </row>
    <row r="264" spans="1:8" x14ac:dyDescent="0.2">
      <c r="A264" s="8"/>
      <c r="B264" s="8"/>
      <c r="C264" s="8"/>
      <c r="D264" s="8"/>
      <c r="E264" s="8"/>
      <c r="F264" s="467"/>
      <c r="G264" s="8"/>
      <c r="H264" s="8"/>
    </row>
    <row r="265" spans="1:8" x14ac:dyDescent="0.2">
      <c r="A265" s="8"/>
      <c r="B265" s="8"/>
      <c r="C265" s="8"/>
      <c r="D265" s="8"/>
      <c r="E265" s="8"/>
      <c r="F265" s="467"/>
      <c r="G265" s="8"/>
      <c r="H265" s="8"/>
    </row>
    <row r="266" spans="1:8" x14ac:dyDescent="0.2">
      <c r="A266" s="8"/>
      <c r="B266" s="8"/>
      <c r="C266" s="8"/>
      <c r="D266" s="8"/>
      <c r="E266" s="8"/>
      <c r="F266" s="467"/>
      <c r="G266" s="8"/>
      <c r="H266" s="8"/>
    </row>
    <row r="267" spans="1:8" x14ac:dyDescent="0.2">
      <c r="A267" s="8"/>
      <c r="B267" s="8"/>
      <c r="C267" s="8"/>
      <c r="D267" s="8"/>
      <c r="E267" s="8"/>
      <c r="F267" s="467"/>
      <c r="G267" s="8"/>
      <c r="H267" s="8"/>
    </row>
    <row r="268" spans="1:8" x14ac:dyDescent="0.2">
      <c r="A268" s="8"/>
      <c r="B268" s="8"/>
      <c r="C268" s="8"/>
      <c r="D268" s="8"/>
      <c r="E268" s="8"/>
      <c r="F268" s="467"/>
      <c r="G268" s="8"/>
      <c r="H268" s="8"/>
    </row>
    <row r="269" spans="1:8" x14ac:dyDescent="0.2">
      <c r="A269" s="8"/>
      <c r="B269" s="8"/>
      <c r="C269" s="8"/>
      <c r="D269" s="8"/>
      <c r="E269" s="8"/>
      <c r="F269" s="467"/>
      <c r="G269" s="8"/>
      <c r="H269" s="8"/>
    </row>
    <row r="270" spans="1:8" x14ac:dyDescent="0.2">
      <c r="A270" s="8"/>
      <c r="B270" s="8"/>
      <c r="C270" s="8"/>
      <c r="D270" s="8"/>
      <c r="E270" s="8"/>
      <c r="F270" s="467"/>
      <c r="G270" s="8"/>
      <c r="H270" s="8"/>
    </row>
    <row r="271" spans="1:8" x14ac:dyDescent="0.2">
      <c r="A271" s="8"/>
      <c r="B271" s="8"/>
      <c r="C271" s="8"/>
      <c r="D271" s="8"/>
      <c r="E271" s="8"/>
      <c r="F271" s="467"/>
      <c r="G271" s="8"/>
      <c r="H271" s="8"/>
    </row>
    <row r="272" spans="1:8" x14ac:dyDescent="0.2">
      <c r="A272" s="8"/>
      <c r="B272" s="8"/>
      <c r="C272" s="8"/>
      <c r="D272" s="8"/>
      <c r="E272" s="8"/>
      <c r="F272" s="467"/>
      <c r="G272" s="8"/>
      <c r="H272" s="8"/>
    </row>
    <row r="273" spans="1:8" x14ac:dyDescent="0.2">
      <c r="A273" s="8"/>
      <c r="B273" s="8"/>
      <c r="C273" s="8"/>
      <c r="D273" s="8"/>
      <c r="E273" s="8"/>
      <c r="F273" s="467"/>
      <c r="G273" s="8"/>
      <c r="H273" s="8"/>
    </row>
    <row r="274" spans="1:8" x14ac:dyDescent="0.2">
      <c r="A274" s="8"/>
      <c r="B274" s="8"/>
      <c r="C274" s="8"/>
      <c r="D274" s="8"/>
      <c r="E274" s="8"/>
      <c r="F274" s="467"/>
      <c r="G274" s="8"/>
      <c r="H274" s="8"/>
    </row>
    <row r="275" spans="1:8" x14ac:dyDescent="0.2">
      <c r="A275" s="8"/>
      <c r="B275" s="8"/>
      <c r="C275" s="8"/>
      <c r="D275" s="8"/>
      <c r="E275" s="8"/>
      <c r="F275" s="467"/>
      <c r="G275" s="8"/>
      <c r="H275" s="8"/>
    </row>
    <row r="276" spans="1:8" x14ac:dyDescent="0.2">
      <c r="A276" s="8"/>
      <c r="B276" s="8"/>
      <c r="C276" s="8"/>
      <c r="D276" s="8"/>
      <c r="E276" s="8"/>
      <c r="F276" s="467"/>
      <c r="G276" s="8"/>
      <c r="H276" s="8"/>
    </row>
    <row r="277" spans="1:8" x14ac:dyDescent="0.2">
      <c r="A277" s="8"/>
      <c r="B277" s="8"/>
      <c r="C277" s="8"/>
      <c r="D277" s="8"/>
      <c r="E277" s="8"/>
      <c r="F277" s="467"/>
      <c r="G277" s="8"/>
      <c r="H277" s="8"/>
    </row>
    <row r="278" spans="1:8" x14ac:dyDescent="0.2">
      <c r="A278" s="8"/>
      <c r="B278" s="8"/>
      <c r="C278" s="8"/>
      <c r="D278" s="8"/>
      <c r="E278" s="8"/>
      <c r="F278" s="467"/>
      <c r="G278" s="8"/>
      <c r="H278" s="8"/>
    </row>
    <row r="279" spans="1:8" x14ac:dyDescent="0.2">
      <c r="A279" s="8"/>
      <c r="B279" s="8"/>
      <c r="C279" s="8"/>
      <c r="D279" s="8"/>
      <c r="E279" s="8"/>
      <c r="F279" s="467"/>
      <c r="G279" s="8"/>
      <c r="H279" s="8"/>
    </row>
    <row r="280" spans="1:8" x14ac:dyDescent="0.2">
      <c r="A280" s="8"/>
      <c r="B280" s="8"/>
      <c r="C280" s="8"/>
      <c r="D280" s="8"/>
      <c r="E280" s="8"/>
      <c r="F280" s="467"/>
      <c r="G280" s="8"/>
      <c r="H280" s="8"/>
    </row>
    <row r="281" spans="1:8" x14ac:dyDescent="0.2">
      <c r="A281" s="8"/>
      <c r="B281" s="8"/>
      <c r="C281" s="8"/>
      <c r="D281" s="8"/>
      <c r="E281" s="8"/>
      <c r="F281" s="467"/>
      <c r="G281" s="8"/>
      <c r="H281" s="8"/>
    </row>
    <row r="282" spans="1:8" x14ac:dyDescent="0.2">
      <c r="A282" s="8"/>
      <c r="B282" s="8"/>
      <c r="C282" s="8"/>
      <c r="D282" s="8"/>
      <c r="E282" s="8"/>
      <c r="F282" s="467"/>
      <c r="G282" s="8"/>
      <c r="H282" s="8"/>
    </row>
    <row r="283" spans="1:8" x14ac:dyDescent="0.2">
      <c r="A283" s="8"/>
      <c r="B283" s="8"/>
      <c r="C283" s="8"/>
      <c r="D283" s="8"/>
      <c r="E283" s="8"/>
      <c r="F283" s="467"/>
      <c r="G283" s="8"/>
      <c r="H283" s="8"/>
    </row>
    <row r="284" spans="1:8" x14ac:dyDescent="0.2">
      <c r="A284" s="8"/>
      <c r="B284" s="8"/>
      <c r="C284" s="8"/>
      <c r="D284" s="8"/>
      <c r="E284" s="8"/>
      <c r="F284" s="467"/>
      <c r="G284" s="8"/>
      <c r="H284" s="8"/>
    </row>
    <row r="285" spans="1:8" x14ac:dyDescent="0.2">
      <c r="A285" s="8"/>
      <c r="B285" s="8"/>
      <c r="C285" s="8"/>
      <c r="D285" s="8"/>
      <c r="E285" s="8"/>
      <c r="F285" s="467"/>
      <c r="G285" s="8"/>
      <c r="H285" s="8"/>
    </row>
    <row r="286" spans="1:8" x14ac:dyDescent="0.2">
      <c r="A286" s="8"/>
      <c r="B286" s="8"/>
      <c r="C286" s="8"/>
      <c r="D286" s="8"/>
      <c r="E286" s="8"/>
      <c r="F286" s="467"/>
      <c r="G286" s="8"/>
      <c r="H286" s="8"/>
    </row>
    <row r="287" spans="1:8" x14ac:dyDescent="0.2">
      <c r="A287" s="8"/>
      <c r="B287" s="8"/>
      <c r="C287" s="8"/>
      <c r="D287" s="8"/>
      <c r="E287" s="8"/>
      <c r="F287" s="467"/>
      <c r="G287" s="8"/>
      <c r="H287" s="8"/>
    </row>
    <row r="288" spans="1:8" x14ac:dyDescent="0.2">
      <c r="A288" s="8"/>
      <c r="B288" s="8"/>
      <c r="C288" s="8"/>
      <c r="D288" s="8"/>
      <c r="E288" s="8"/>
      <c r="F288" s="467"/>
      <c r="G288" s="8"/>
      <c r="H288" s="8"/>
    </row>
    <row r="289" spans="1:8" x14ac:dyDescent="0.2">
      <c r="A289" s="8"/>
      <c r="B289" s="8"/>
      <c r="C289" s="8"/>
      <c r="D289" s="8"/>
      <c r="E289" s="8"/>
      <c r="F289" s="467"/>
      <c r="G289" s="8"/>
      <c r="H289" s="8"/>
    </row>
    <row r="290" spans="1:8" x14ac:dyDescent="0.2">
      <c r="A290" s="8"/>
      <c r="B290" s="8"/>
      <c r="C290" s="8"/>
      <c r="D290" s="8"/>
      <c r="E290" s="8"/>
      <c r="F290" s="467"/>
      <c r="G290" s="8"/>
      <c r="H290" s="8"/>
    </row>
    <row r="291" spans="1:8" x14ac:dyDescent="0.2">
      <c r="A291" s="8"/>
      <c r="B291" s="8"/>
      <c r="C291" s="8"/>
      <c r="D291" s="8"/>
      <c r="E291" s="8"/>
      <c r="F291" s="467"/>
      <c r="G291" s="8"/>
      <c r="H291" s="8"/>
    </row>
    <row r="292" spans="1:8" x14ac:dyDescent="0.2">
      <c r="A292" s="8"/>
      <c r="B292" s="8"/>
      <c r="C292" s="8"/>
      <c r="D292" s="8"/>
      <c r="E292" s="8"/>
      <c r="F292" s="467"/>
      <c r="G292" s="8"/>
      <c r="H292" s="8"/>
    </row>
    <row r="293" spans="1:8" x14ac:dyDescent="0.2">
      <c r="A293" s="8"/>
      <c r="B293" s="8"/>
      <c r="C293" s="8"/>
      <c r="D293" s="8"/>
      <c r="E293" s="8"/>
      <c r="F293" s="467"/>
      <c r="G293" s="8"/>
      <c r="H293" s="8"/>
    </row>
    <row r="294" spans="1:8" x14ac:dyDescent="0.2">
      <c r="A294" s="8"/>
      <c r="B294" s="8"/>
      <c r="C294" s="8"/>
      <c r="D294" s="8"/>
      <c r="E294" s="8"/>
      <c r="F294" s="467"/>
      <c r="G294" s="8"/>
      <c r="H294" s="8"/>
    </row>
    <row r="295" spans="1:8" x14ac:dyDescent="0.2">
      <c r="A295" s="8"/>
      <c r="B295" s="8"/>
      <c r="C295" s="8"/>
      <c r="D295" s="8"/>
      <c r="E295" s="8"/>
      <c r="F295" s="467"/>
      <c r="G295" s="8"/>
      <c r="H295" s="8"/>
    </row>
    <row r="296" spans="1:8" x14ac:dyDescent="0.2">
      <c r="A296" s="8"/>
      <c r="B296" s="8"/>
      <c r="C296" s="8"/>
      <c r="D296" s="8"/>
      <c r="E296" s="8"/>
      <c r="F296" s="467"/>
      <c r="G296" s="8"/>
      <c r="H296" s="8"/>
    </row>
    <row r="297" spans="1:8" x14ac:dyDescent="0.2">
      <c r="A297" s="8"/>
      <c r="B297" s="8"/>
      <c r="C297" s="8"/>
      <c r="D297" s="8"/>
      <c r="E297" s="8"/>
      <c r="F297" s="467"/>
      <c r="G297" s="8"/>
      <c r="H297" s="8"/>
    </row>
    <row r="298" spans="1:8" x14ac:dyDescent="0.2">
      <c r="A298" s="8"/>
      <c r="B298" s="8"/>
      <c r="C298" s="8"/>
      <c r="D298" s="8"/>
      <c r="E298" s="8"/>
      <c r="F298" s="467"/>
      <c r="G298" s="8"/>
      <c r="H298" s="8"/>
    </row>
    <row r="299" spans="1:8" x14ac:dyDescent="0.2">
      <c r="A299" s="8"/>
      <c r="B299" s="8"/>
      <c r="C299" s="8"/>
      <c r="D299" s="8"/>
      <c r="E299" s="8"/>
      <c r="F299" s="467"/>
      <c r="G299" s="8"/>
      <c r="H299" s="8"/>
    </row>
    <row r="300" spans="1:8" x14ac:dyDescent="0.2">
      <c r="A300" s="8"/>
      <c r="B300" s="8"/>
      <c r="C300" s="8"/>
      <c r="D300" s="8"/>
      <c r="E300" s="8"/>
      <c r="F300" s="467"/>
      <c r="G300" s="8"/>
      <c r="H300" s="8"/>
    </row>
    <row r="301" spans="1:8" x14ac:dyDescent="0.2">
      <c r="A301" s="8"/>
      <c r="B301" s="8"/>
      <c r="C301" s="8"/>
      <c r="D301" s="8"/>
      <c r="E301" s="8"/>
      <c r="F301" s="467"/>
      <c r="G301" s="8"/>
      <c r="H301" s="8"/>
    </row>
    <row r="302" spans="1:8" x14ac:dyDescent="0.2">
      <c r="A302" s="8"/>
      <c r="B302" s="8"/>
      <c r="C302" s="8"/>
      <c r="D302" s="8"/>
      <c r="E302" s="8"/>
      <c r="F302" s="467"/>
      <c r="G302" s="8"/>
      <c r="H302" s="8"/>
    </row>
    <row r="303" spans="1:8" x14ac:dyDescent="0.2">
      <c r="A303" s="8"/>
      <c r="B303" s="8"/>
      <c r="C303" s="8"/>
      <c r="D303" s="8"/>
      <c r="E303" s="8"/>
      <c r="F303" s="467"/>
      <c r="G303" s="8"/>
      <c r="H303" s="8"/>
    </row>
    <row r="304" spans="1:8" x14ac:dyDescent="0.2">
      <c r="A304" s="8"/>
      <c r="B304" s="8"/>
      <c r="C304" s="8"/>
      <c r="D304" s="8"/>
      <c r="E304" s="8"/>
      <c r="F304" s="467"/>
      <c r="G304" s="8"/>
      <c r="H304" s="8"/>
    </row>
    <row r="305" spans="1:8" x14ac:dyDescent="0.2">
      <c r="A305" s="8"/>
      <c r="B305" s="8"/>
      <c r="C305" s="8"/>
      <c r="D305" s="8"/>
      <c r="E305" s="8"/>
      <c r="F305" s="467"/>
      <c r="G305" s="8"/>
      <c r="H305" s="8"/>
    </row>
    <row r="306" spans="1:8" x14ac:dyDescent="0.2">
      <c r="A306" s="8"/>
      <c r="B306" s="8"/>
      <c r="C306" s="8"/>
      <c r="D306" s="8"/>
      <c r="E306" s="8"/>
      <c r="F306" s="467"/>
      <c r="G306" s="8"/>
      <c r="H306" s="8"/>
    </row>
    <row r="307" spans="1:8" x14ac:dyDescent="0.2">
      <c r="A307" s="8"/>
      <c r="B307" s="8"/>
      <c r="C307" s="8"/>
      <c r="D307" s="8"/>
      <c r="E307" s="8"/>
      <c r="F307" s="467"/>
      <c r="G307" s="8"/>
      <c r="H307" s="8"/>
    </row>
    <row r="308" spans="1:8" x14ac:dyDescent="0.2">
      <c r="A308" s="8"/>
      <c r="B308" s="8"/>
      <c r="C308" s="8"/>
      <c r="D308" s="8"/>
      <c r="E308" s="8"/>
      <c r="F308" s="467"/>
      <c r="G308" s="8"/>
      <c r="H308" s="8"/>
    </row>
    <row r="309" spans="1:8" x14ac:dyDescent="0.2">
      <c r="A309" s="8"/>
      <c r="B309" s="8"/>
      <c r="C309" s="8"/>
      <c r="D309" s="8"/>
      <c r="E309" s="8"/>
      <c r="F309" s="467"/>
      <c r="G309" s="8"/>
      <c r="H309" s="8"/>
    </row>
    <row r="310" spans="1:8" x14ac:dyDescent="0.2">
      <c r="A310" s="8"/>
      <c r="B310" s="8"/>
      <c r="C310" s="8"/>
      <c r="D310" s="8"/>
      <c r="E310" s="8"/>
      <c r="F310" s="467"/>
      <c r="G310" s="8"/>
      <c r="H310" s="8"/>
    </row>
    <row r="311" spans="1:8" x14ac:dyDescent="0.2">
      <c r="A311" s="8"/>
      <c r="B311" s="8"/>
      <c r="C311" s="8"/>
      <c r="D311" s="8"/>
      <c r="E311" s="8"/>
      <c r="F311" s="467"/>
      <c r="G311" s="8"/>
      <c r="H311" s="8"/>
    </row>
    <row r="312" spans="1:8" x14ac:dyDescent="0.2">
      <c r="A312" s="8"/>
      <c r="B312" s="8"/>
      <c r="C312" s="8"/>
      <c r="D312" s="8"/>
      <c r="E312" s="8"/>
      <c r="F312" s="467"/>
      <c r="G312" s="8"/>
      <c r="H312" s="8"/>
    </row>
    <row r="313" spans="1:8" x14ac:dyDescent="0.2">
      <c r="A313" s="8"/>
      <c r="B313" s="8"/>
      <c r="C313" s="8"/>
      <c r="D313" s="8"/>
      <c r="E313" s="8"/>
      <c r="F313" s="467"/>
      <c r="G313" s="8"/>
      <c r="H313" s="8"/>
    </row>
    <row r="314" spans="1:8" x14ac:dyDescent="0.2">
      <c r="A314" s="8"/>
      <c r="B314" s="8"/>
      <c r="C314" s="8"/>
      <c r="D314" s="8"/>
      <c r="E314" s="8"/>
      <c r="F314" s="467"/>
      <c r="G314" s="8"/>
      <c r="H314" s="8"/>
    </row>
    <row r="315" spans="1:8" x14ac:dyDescent="0.2">
      <c r="A315" s="8"/>
      <c r="B315" s="8"/>
      <c r="C315" s="8"/>
      <c r="D315" s="8"/>
      <c r="E315" s="8"/>
      <c r="F315" s="467"/>
      <c r="G315" s="8"/>
      <c r="H315" s="8"/>
    </row>
    <row r="316" spans="1:8" x14ac:dyDescent="0.2">
      <c r="A316" s="8"/>
      <c r="B316" s="8"/>
      <c r="C316" s="8"/>
      <c r="D316" s="8"/>
      <c r="E316" s="8"/>
      <c r="F316" s="467"/>
      <c r="G316" s="8"/>
      <c r="H316" s="8"/>
    </row>
    <row r="317" spans="1:8" x14ac:dyDescent="0.2">
      <c r="A317" s="8"/>
      <c r="B317" s="8"/>
      <c r="C317" s="8"/>
      <c r="D317" s="8"/>
      <c r="E317" s="8"/>
      <c r="F317" s="467"/>
      <c r="G317" s="8"/>
      <c r="H317" s="8"/>
    </row>
    <row r="318" spans="1:8" x14ac:dyDescent="0.2">
      <c r="A318" s="8"/>
      <c r="B318" s="8"/>
      <c r="C318" s="8"/>
      <c r="D318" s="8"/>
      <c r="E318" s="8"/>
      <c r="F318" s="467"/>
      <c r="G318" s="8"/>
      <c r="H318" s="8"/>
    </row>
    <row r="319" spans="1:8" x14ac:dyDescent="0.2">
      <c r="A319" s="8"/>
      <c r="B319" s="8"/>
      <c r="C319" s="8"/>
      <c r="D319" s="8"/>
      <c r="E319" s="8"/>
      <c r="F319" s="467"/>
      <c r="G319" s="8"/>
      <c r="H319" s="8"/>
    </row>
    <row r="320" spans="1:8" x14ac:dyDescent="0.2">
      <c r="A320" s="8"/>
      <c r="B320" s="8"/>
      <c r="C320" s="8"/>
      <c r="D320" s="8"/>
      <c r="E320" s="8"/>
      <c r="F320" s="467"/>
      <c r="G320" s="8"/>
      <c r="H320" s="8"/>
    </row>
    <row r="321" spans="1:8" x14ac:dyDescent="0.2">
      <c r="A321" s="8"/>
      <c r="B321" s="8"/>
      <c r="C321" s="8"/>
      <c r="D321" s="8"/>
      <c r="E321" s="8"/>
      <c r="F321" s="467"/>
      <c r="G321" s="8"/>
      <c r="H321" s="8"/>
    </row>
    <row r="322" spans="1:8" x14ac:dyDescent="0.2">
      <c r="A322" s="8"/>
      <c r="B322" s="8"/>
      <c r="C322" s="8"/>
      <c r="D322" s="8"/>
      <c r="E322" s="8"/>
      <c r="F322" s="467"/>
      <c r="G322" s="8"/>
      <c r="H322" s="8"/>
    </row>
    <row r="323" spans="1:8" x14ac:dyDescent="0.2">
      <c r="A323" s="8"/>
      <c r="B323" s="8"/>
      <c r="C323" s="8"/>
      <c r="D323" s="8"/>
      <c r="E323" s="8"/>
      <c r="F323" s="467"/>
      <c r="G323" s="8"/>
      <c r="H323" s="8"/>
    </row>
    <row r="324" spans="1:8" x14ac:dyDescent="0.2">
      <c r="A324" s="8"/>
      <c r="B324" s="8"/>
      <c r="C324" s="8"/>
      <c r="D324" s="8"/>
      <c r="E324" s="8"/>
      <c r="F324" s="467"/>
      <c r="G324" s="8"/>
      <c r="H324" s="8"/>
    </row>
    <row r="325" spans="1:8" x14ac:dyDescent="0.2">
      <c r="A325" s="8"/>
      <c r="B325" s="8"/>
      <c r="C325" s="8"/>
      <c r="D325" s="8"/>
      <c r="E325" s="8"/>
      <c r="F325" s="467"/>
      <c r="G325" s="8"/>
      <c r="H325" s="8"/>
    </row>
    <row r="326" spans="1:8" x14ac:dyDescent="0.2">
      <c r="A326" s="8"/>
      <c r="B326" s="8"/>
      <c r="C326" s="8"/>
      <c r="D326" s="8"/>
      <c r="E326" s="8"/>
      <c r="F326" s="467"/>
      <c r="G326" s="8"/>
      <c r="H326" s="8"/>
    </row>
    <row r="327" spans="1:8" x14ac:dyDescent="0.2">
      <c r="A327" s="8"/>
      <c r="B327" s="8"/>
      <c r="C327" s="8"/>
      <c r="D327" s="8"/>
      <c r="E327" s="8"/>
      <c r="F327" s="467"/>
      <c r="G327" s="8"/>
      <c r="H327" s="8"/>
    </row>
    <row r="328" spans="1:8" x14ac:dyDescent="0.2">
      <c r="A328" s="8"/>
      <c r="B328" s="8"/>
      <c r="C328" s="8"/>
      <c r="D328" s="8"/>
      <c r="E328" s="8"/>
      <c r="F328" s="467"/>
      <c r="G328" s="8"/>
      <c r="H328" s="8"/>
    </row>
    <row r="329" spans="1:8" x14ac:dyDescent="0.2">
      <c r="A329" s="8"/>
      <c r="B329" s="8"/>
      <c r="C329" s="8"/>
      <c r="D329" s="8"/>
      <c r="E329" s="8"/>
      <c r="F329" s="467"/>
      <c r="G329" s="8"/>
      <c r="H329" s="8"/>
    </row>
    <row r="330" spans="1:8" x14ac:dyDescent="0.2">
      <c r="A330" s="8"/>
      <c r="B330" s="8"/>
      <c r="C330" s="8"/>
      <c r="D330" s="8"/>
      <c r="E330" s="8"/>
      <c r="F330" s="467"/>
      <c r="G330" s="8"/>
      <c r="H330" s="8"/>
    </row>
    <row r="331" spans="1:8" x14ac:dyDescent="0.2">
      <c r="A331" s="8"/>
      <c r="B331" s="8"/>
      <c r="C331" s="8"/>
      <c r="D331" s="8"/>
      <c r="E331" s="8"/>
      <c r="F331" s="467"/>
      <c r="G331" s="8"/>
      <c r="H331" s="8"/>
    </row>
    <row r="332" spans="1:8" x14ac:dyDescent="0.2">
      <c r="A332" s="8"/>
      <c r="B332" s="8"/>
      <c r="C332" s="8"/>
      <c r="D332" s="8"/>
      <c r="E332" s="8"/>
      <c r="F332" s="467"/>
      <c r="G332" s="8"/>
      <c r="H332" s="8"/>
    </row>
    <row r="333" spans="1:8" x14ac:dyDescent="0.2">
      <c r="A333" s="8"/>
      <c r="B333" s="8"/>
      <c r="C333" s="8"/>
      <c r="D333" s="8"/>
      <c r="E333" s="8"/>
      <c r="F333" s="467"/>
      <c r="G333" s="8"/>
      <c r="H333" s="8"/>
    </row>
    <row r="334" spans="1:8" x14ac:dyDescent="0.2">
      <c r="A334" s="8"/>
      <c r="B334" s="8"/>
      <c r="C334" s="8"/>
      <c r="D334" s="8"/>
      <c r="E334" s="8"/>
      <c r="F334" s="467"/>
      <c r="G334" s="8"/>
      <c r="H334" s="8"/>
    </row>
    <row r="335" spans="1:8" x14ac:dyDescent="0.2">
      <c r="A335" s="8"/>
      <c r="B335" s="8"/>
      <c r="C335" s="8"/>
      <c r="D335" s="8"/>
      <c r="E335" s="8"/>
      <c r="F335" s="467"/>
      <c r="G335" s="8"/>
      <c r="H335" s="8"/>
    </row>
    <row r="336" spans="1:8" x14ac:dyDescent="0.2">
      <c r="A336" s="8"/>
      <c r="B336" s="8"/>
      <c r="C336" s="8"/>
      <c r="D336" s="8"/>
      <c r="E336" s="8"/>
      <c r="F336" s="467"/>
      <c r="G336" s="8"/>
      <c r="H336" s="8"/>
    </row>
    <row r="337" spans="1:8" x14ac:dyDescent="0.2">
      <c r="A337" s="8"/>
      <c r="B337" s="8"/>
      <c r="C337" s="8"/>
      <c r="D337" s="8"/>
      <c r="E337" s="8"/>
      <c r="F337" s="467"/>
      <c r="G337" s="8"/>
      <c r="H337" s="8"/>
    </row>
    <row r="338" spans="1:8" x14ac:dyDescent="0.2">
      <c r="A338" s="8"/>
      <c r="B338" s="8"/>
      <c r="C338" s="8"/>
      <c r="D338" s="8"/>
      <c r="E338" s="8"/>
      <c r="F338" s="467"/>
      <c r="G338" s="8"/>
      <c r="H338" s="8"/>
    </row>
    <row r="339" spans="1:8" x14ac:dyDescent="0.2">
      <c r="A339" s="8"/>
      <c r="B339" s="8"/>
      <c r="C339" s="8"/>
      <c r="D339" s="8"/>
      <c r="E339" s="8"/>
      <c r="F339" s="467"/>
      <c r="G339" s="8"/>
      <c r="H339" s="8"/>
    </row>
    <row r="340" spans="1:8" x14ac:dyDescent="0.2">
      <c r="A340" s="8"/>
      <c r="B340" s="8"/>
      <c r="C340" s="8"/>
      <c r="D340" s="8"/>
      <c r="E340" s="8"/>
      <c r="F340" s="467"/>
      <c r="G340" s="8"/>
      <c r="H340" s="8"/>
    </row>
    <row r="341" spans="1:8" x14ac:dyDescent="0.2">
      <c r="A341" s="8"/>
      <c r="B341" s="8"/>
      <c r="C341" s="8"/>
      <c r="D341" s="8"/>
      <c r="E341" s="8"/>
      <c r="F341" s="467"/>
      <c r="G341" s="8"/>
      <c r="H341" s="8"/>
    </row>
    <row r="342" spans="1:8" x14ac:dyDescent="0.2">
      <c r="A342" s="8"/>
      <c r="B342" s="8"/>
      <c r="C342" s="8"/>
      <c r="D342" s="8"/>
      <c r="E342" s="8"/>
      <c r="F342" s="467"/>
      <c r="G342" s="8"/>
      <c r="H342" s="8"/>
    </row>
    <row r="343" spans="1:8" x14ac:dyDescent="0.2">
      <c r="A343" s="8"/>
      <c r="B343" s="8"/>
      <c r="C343" s="8"/>
      <c r="D343" s="8"/>
      <c r="E343" s="8"/>
      <c r="F343" s="467"/>
      <c r="G343" s="8"/>
      <c r="H343" s="8"/>
    </row>
    <row r="344" spans="1:8" x14ac:dyDescent="0.2">
      <c r="A344" s="8"/>
      <c r="B344" s="8"/>
      <c r="C344" s="8"/>
      <c r="D344" s="8"/>
      <c r="E344" s="8"/>
      <c r="F344" s="467"/>
      <c r="G344" s="8"/>
      <c r="H344" s="8"/>
    </row>
    <row r="345" spans="1:8" x14ac:dyDescent="0.2">
      <c r="A345" s="8"/>
      <c r="B345" s="8"/>
      <c r="C345" s="8"/>
      <c r="D345" s="8"/>
      <c r="E345" s="8"/>
      <c r="F345" s="467"/>
      <c r="G345" s="8"/>
      <c r="H345" s="8"/>
    </row>
    <row r="346" spans="1:8" x14ac:dyDescent="0.2">
      <c r="A346" s="8"/>
      <c r="B346" s="8"/>
      <c r="C346" s="8"/>
      <c r="D346" s="8"/>
      <c r="E346" s="8"/>
      <c r="F346" s="467"/>
      <c r="G346" s="8"/>
      <c r="H346" s="8"/>
    </row>
    <row r="347" spans="1:8" x14ac:dyDescent="0.2">
      <c r="A347" s="8"/>
      <c r="B347" s="8"/>
      <c r="C347" s="8"/>
      <c r="D347" s="8"/>
      <c r="E347" s="8"/>
      <c r="F347" s="467"/>
      <c r="G347" s="8"/>
      <c r="H347" s="8"/>
    </row>
    <row r="348" spans="1:8" x14ac:dyDescent="0.2">
      <c r="A348" s="8"/>
      <c r="B348" s="8"/>
      <c r="C348" s="8"/>
      <c r="D348" s="8"/>
      <c r="E348" s="8"/>
      <c r="F348" s="467"/>
      <c r="G348" s="8"/>
      <c r="H348" s="8"/>
    </row>
    <row r="349" spans="1:8" x14ac:dyDescent="0.2">
      <c r="A349" s="8"/>
      <c r="B349" s="8"/>
      <c r="C349" s="8"/>
      <c r="D349" s="8"/>
      <c r="E349" s="8"/>
      <c r="F349" s="467"/>
      <c r="G349" s="8"/>
      <c r="H349" s="8"/>
    </row>
    <row r="350" spans="1:8" x14ac:dyDescent="0.2">
      <c r="A350" s="8"/>
      <c r="B350" s="8"/>
      <c r="C350" s="8"/>
      <c r="D350" s="8"/>
      <c r="E350" s="8"/>
      <c r="F350" s="467"/>
      <c r="G350" s="8"/>
      <c r="H350" s="8"/>
    </row>
    <row r="351" spans="1:8" x14ac:dyDescent="0.2">
      <c r="A351" s="8"/>
      <c r="B351" s="8"/>
      <c r="C351" s="8"/>
      <c r="D351" s="8"/>
      <c r="E351" s="8"/>
      <c r="F351" s="467"/>
      <c r="G351" s="8"/>
      <c r="H351" s="8"/>
    </row>
    <row r="352" spans="1:8" x14ac:dyDescent="0.2">
      <c r="A352" s="8"/>
      <c r="B352" s="8"/>
      <c r="C352" s="8"/>
      <c r="D352" s="8"/>
      <c r="E352" s="8"/>
      <c r="F352" s="467"/>
      <c r="G352" s="8"/>
      <c r="H352" s="8"/>
    </row>
    <row r="353" spans="1:8" x14ac:dyDescent="0.2">
      <c r="A353" s="8"/>
      <c r="B353" s="8"/>
      <c r="C353" s="8"/>
      <c r="D353" s="8"/>
      <c r="E353" s="8"/>
      <c r="F353" s="467"/>
      <c r="G353" s="8"/>
      <c r="H353" s="8"/>
    </row>
    <row r="354" spans="1:8" x14ac:dyDescent="0.2">
      <c r="A354" s="8"/>
      <c r="B354" s="8"/>
      <c r="C354" s="8"/>
      <c r="D354" s="8"/>
      <c r="E354" s="8"/>
      <c r="F354" s="467"/>
      <c r="G354" s="8"/>
      <c r="H354" s="8"/>
    </row>
    <row r="355" spans="1:8" x14ac:dyDescent="0.2">
      <c r="A355" s="8"/>
      <c r="B355" s="8"/>
      <c r="C355" s="8"/>
      <c r="D355" s="8"/>
      <c r="E355" s="8"/>
      <c r="F355" s="467"/>
      <c r="G355" s="8"/>
      <c r="H355" s="8"/>
    </row>
    <row r="356" spans="1:8" x14ac:dyDescent="0.2">
      <c r="A356" s="8"/>
      <c r="B356" s="8"/>
      <c r="C356" s="8"/>
      <c r="D356" s="8"/>
      <c r="E356" s="8"/>
      <c r="F356" s="467"/>
      <c r="G356" s="8"/>
      <c r="H356" s="8"/>
    </row>
    <row r="357" spans="1:8" x14ac:dyDescent="0.2">
      <c r="A357" s="8"/>
      <c r="B357" s="8"/>
      <c r="C357" s="8"/>
      <c r="D357" s="8"/>
      <c r="E357" s="8"/>
      <c r="F357" s="467"/>
      <c r="G357" s="8"/>
      <c r="H357" s="8"/>
    </row>
    <row r="358" spans="1:8" x14ac:dyDescent="0.2">
      <c r="A358" s="8"/>
      <c r="B358" s="8"/>
      <c r="C358" s="8"/>
      <c r="D358" s="8"/>
      <c r="E358" s="8"/>
      <c r="F358" s="467"/>
      <c r="G358" s="8"/>
      <c r="H358" s="8"/>
    </row>
    <row r="359" spans="1:8" x14ac:dyDescent="0.2">
      <c r="A359" s="8"/>
      <c r="B359" s="8"/>
      <c r="C359" s="8"/>
      <c r="D359" s="8"/>
      <c r="E359" s="8"/>
      <c r="F359" s="467"/>
      <c r="G359" s="8"/>
      <c r="H359" s="8"/>
    </row>
    <row r="360" spans="1:8" x14ac:dyDescent="0.2">
      <c r="A360" s="8"/>
      <c r="B360" s="8"/>
      <c r="C360" s="8"/>
      <c r="D360" s="8"/>
      <c r="E360" s="8"/>
      <c r="F360" s="467"/>
      <c r="G360" s="8"/>
      <c r="H360" s="8"/>
    </row>
    <row r="361" spans="1:8" x14ac:dyDescent="0.2">
      <c r="A361" s="8"/>
      <c r="B361" s="8"/>
      <c r="C361" s="8"/>
      <c r="D361" s="8"/>
      <c r="E361" s="8"/>
      <c r="F361" s="467"/>
      <c r="G361" s="8"/>
      <c r="H361" s="8"/>
    </row>
    <row r="362" spans="1:8" x14ac:dyDescent="0.2">
      <c r="A362" s="8"/>
      <c r="B362" s="8"/>
      <c r="C362" s="8"/>
      <c r="D362" s="8"/>
      <c r="E362" s="8"/>
      <c r="F362" s="467"/>
      <c r="G362" s="8"/>
      <c r="H362" s="8"/>
    </row>
    <row r="363" spans="1:8" x14ac:dyDescent="0.2">
      <c r="A363" s="8"/>
      <c r="B363" s="8"/>
      <c r="C363" s="8"/>
      <c r="D363" s="8"/>
      <c r="E363" s="8"/>
      <c r="F363" s="467"/>
      <c r="G363" s="8"/>
      <c r="H363" s="8"/>
    </row>
    <row r="364" spans="1:8" x14ac:dyDescent="0.2">
      <c r="A364" s="8"/>
      <c r="B364" s="8"/>
      <c r="C364" s="8"/>
      <c r="D364" s="8"/>
      <c r="E364" s="8"/>
      <c r="F364" s="467"/>
      <c r="G364" s="8"/>
      <c r="H364" s="8"/>
    </row>
    <row r="365" spans="1:8" x14ac:dyDescent="0.2">
      <c r="A365" s="8"/>
      <c r="B365" s="8"/>
      <c r="C365" s="8"/>
      <c r="D365" s="8"/>
      <c r="E365" s="8"/>
      <c r="F365" s="467"/>
      <c r="G365" s="8"/>
      <c r="H365" s="8"/>
    </row>
    <row r="366" spans="1:8" x14ac:dyDescent="0.2">
      <c r="A366" s="8"/>
      <c r="B366" s="8"/>
      <c r="C366" s="8"/>
      <c r="D366" s="8"/>
      <c r="E366" s="8"/>
      <c r="F366" s="467"/>
      <c r="G366" s="8"/>
      <c r="H366" s="8"/>
    </row>
    <row r="367" spans="1:8" x14ac:dyDescent="0.2">
      <c r="A367" s="8"/>
      <c r="B367" s="8"/>
      <c r="C367" s="8"/>
      <c r="D367" s="8"/>
      <c r="E367" s="8"/>
      <c r="F367" s="467"/>
      <c r="G367" s="8"/>
      <c r="H367" s="8"/>
    </row>
    <row r="368" spans="1:8" x14ac:dyDescent="0.2">
      <c r="A368" s="8"/>
      <c r="B368" s="8"/>
      <c r="C368" s="8"/>
      <c r="D368" s="8"/>
      <c r="E368" s="8"/>
      <c r="F368" s="467"/>
      <c r="G368" s="8"/>
      <c r="H368" s="8"/>
    </row>
    <row r="369" spans="1:8" x14ac:dyDescent="0.2">
      <c r="A369" s="8"/>
      <c r="B369" s="8"/>
      <c r="C369" s="8"/>
      <c r="D369" s="8"/>
      <c r="E369" s="8"/>
      <c r="F369" s="467"/>
      <c r="G369" s="8"/>
      <c r="H369" s="8"/>
    </row>
    <row r="370" spans="1:8" x14ac:dyDescent="0.2">
      <c r="A370" s="8"/>
      <c r="B370" s="8"/>
      <c r="C370" s="8"/>
      <c r="D370" s="8"/>
      <c r="E370" s="8"/>
      <c r="F370" s="467"/>
      <c r="G370" s="8"/>
      <c r="H370" s="8"/>
    </row>
    <row r="371" spans="1:8" x14ac:dyDescent="0.2">
      <c r="A371" s="8"/>
      <c r="B371" s="8"/>
      <c r="C371" s="8"/>
      <c r="D371" s="8"/>
      <c r="E371" s="8"/>
      <c r="F371" s="467"/>
      <c r="G371" s="8"/>
      <c r="H371" s="8"/>
    </row>
    <row r="372" spans="1:8" x14ac:dyDescent="0.2">
      <c r="A372" s="8"/>
      <c r="B372" s="8"/>
      <c r="C372" s="8"/>
      <c r="D372" s="8"/>
      <c r="E372" s="8"/>
      <c r="F372" s="467"/>
      <c r="G372" s="8"/>
      <c r="H372" s="8"/>
    </row>
    <row r="373" spans="1:8" x14ac:dyDescent="0.2">
      <c r="A373" s="8"/>
      <c r="B373" s="8"/>
      <c r="C373" s="8"/>
      <c r="D373" s="8"/>
      <c r="E373" s="8"/>
      <c r="F373" s="467"/>
      <c r="G373" s="8"/>
      <c r="H373" s="8"/>
    </row>
    <row r="374" spans="1:8" x14ac:dyDescent="0.2">
      <c r="A374" s="8"/>
      <c r="B374" s="8"/>
      <c r="C374" s="8"/>
      <c r="D374" s="8"/>
      <c r="E374" s="8"/>
      <c r="F374" s="467"/>
      <c r="G374" s="8"/>
      <c r="H374" s="8"/>
    </row>
    <row r="375" spans="1:8" x14ac:dyDescent="0.2">
      <c r="A375" s="8"/>
      <c r="B375" s="8"/>
      <c r="C375" s="8"/>
      <c r="D375" s="8"/>
      <c r="E375" s="8"/>
      <c r="F375" s="467"/>
      <c r="G375" s="8"/>
      <c r="H375" s="8"/>
    </row>
    <row r="376" spans="1:8" x14ac:dyDescent="0.2">
      <c r="A376" s="8"/>
      <c r="B376" s="8"/>
      <c r="C376" s="8"/>
      <c r="D376" s="8"/>
      <c r="E376" s="8"/>
      <c r="F376" s="467"/>
      <c r="G376" s="8"/>
      <c r="H376" s="8"/>
    </row>
    <row r="377" spans="1:8" x14ac:dyDescent="0.2">
      <c r="A377" s="8"/>
      <c r="B377" s="8"/>
      <c r="C377" s="8"/>
      <c r="D377" s="8"/>
      <c r="E377" s="8"/>
      <c r="F377" s="467"/>
      <c r="G377" s="8"/>
      <c r="H377" s="8"/>
    </row>
    <row r="378" spans="1:8" x14ac:dyDescent="0.2">
      <c r="A378" s="8"/>
      <c r="B378" s="8"/>
      <c r="C378" s="8"/>
      <c r="D378" s="8"/>
      <c r="E378" s="8"/>
      <c r="F378" s="467"/>
      <c r="G378" s="8"/>
      <c r="H378" s="8"/>
    </row>
    <row r="379" spans="1:8" x14ac:dyDescent="0.2">
      <c r="A379" s="8"/>
      <c r="B379" s="8"/>
      <c r="C379" s="8"/>
      <c r="D379" s="8"/>
      <c r="E379" s="8"/>
      <c r="F379" s="467"/>
      <c r="G379" s="8"/>
      <c r="H379" s="8"/>
    </row>
    <row r="380" spans="1:8" x14ac:dyDescent="0.2">
      <c r="A380" s="8"/>
      <c r="B380" s="8"/>
      <c r="C380" s="8"/>
      <c r="D380" s="8"/>
      <c r="E380" s="8"/>
      <c r="F380" s="467"/>
      <c r="G380" s="8"/>
      <c r="H380" s="8"/>
    </row>
    <row r="381" spans="1:8" x14ac:dyDescent="0.2">
      <c r="A381" s="8"/>
      <c r="B381" s="8"/>
      <c r="C381" s="8"/>
      <c r="D381" s="8"/>
      <c r="E381" s="8"/>
      <c r="F381" s="467"/>
      <c r="G381" s="8"/>
      <c r="H381" s="8"/>
    </row>
    <row r="382" spans="1:8" x14ac:dyDescent="0.2">
      <c r="A382" s="8"/>
      <c r="B382" s="8"/>
      <c r="C382" s="8"/>
      <c r="D382" s="8"/>
      <c r="E382" s="8"/>
      <c r="F382" s="467"/>
      <c r="G382" s="8"/>
      <c r="H382" s="8"/>
    </row>
    <row r="383" spans="1:8" x14ac:dyDescent="0.2">
      <c r="A383" s="8"/>
      <c r="B383" s="8"/>
      <c r="C383" s="8"/>
      <c r="D383" s="8"/>
      <c r="E383" s="8"/>
      <c r="F383" s="467"/>
      <c r="G383" s="8"/>
      <c r="H383" s="8"/>
    </row>
    <row r="384" spans="1:8" x14ac:dyDescent="0.2">
      <c r="A384" s="8"/>
      <c r="B384" s="8"/>
      <c r="C384" s="8"/>
      <c r="D384" s="8"/>
      <c r="E384" s="8"/>
      <c r="F384" s="467"/>
      <c r="G384" s="8"/>
      <c r="H384" s="8"/>
    </row>
    <row r="385" spans="1:8" x14ac:dyDescent="0.2">
      <c r="A385" s="8"/>
      <c r="B385" s="8"/>
      <c r="C385" s="8"/>
      <c r="D385" s="8"/>
      <c r="E385" s="8"/>
      <c r="F385" s="467"/>
      <c r="G385" s="8"/>
      <c r="H385" s="8"/>
    </row>
    <row r="386" spans="1:8" x14ac:dyDescent="0.2">
      <c r="A386" s="8"/>
      <c r="B386" s="8"/>
      <c r="C386" s="8"/>
      <c r="D386" s="8"/>
      <c r="E386" s="8"/>
      <c r="F386" s="467"/>
      <c r="G386" s="8"/>
      <c r="H386" s="8"/>
    </row>
    <row r="387" spans="1:8" x14ac:dyDescent="0.2">
      <c r="A387" s="8"/>
      <c r="B387" s="8"/>
      <c r="C387" s="8"/>
      <c r="D387" s="8"/>
      <c r="E387" s="8"/>
      <c r="F387" s="467"/>
      <c r="G387" s="8"/>
      <c r="H387" s="8"/>
    </row>
    <row r="388" spans="1:8" x14ac:dyDescent="0.2">
      <c r="A388" s="8"/>
      <c r="B388" s="8"/>
      <c r="C388" s="8"/>
      <c r="D388" s="8"/>
      <c r="E388" s="8"/>
      <c r="F388" s="467"/>
      <c r="G388" s="8"/>
      <c r="H388" s="8"/>
    </row>
    <row r="389" spans="1:8" x14ac:dyDescent="0.2">
      <c r="A389" s="8"/>
      <c r="B389" s="8"/>
      <c r="C389" s="8"/>
      <c r="D389" s="8"/>
      <c r="E389" s="8"/>
      <c r="F389" s="467"/>
      <c r="G389" s="8"/>
      <c r="H389" s="8"/>
    </row>
    <row r="390" spans="1:8" x14ac:dyDescent="0.2">
      <c r="A390" s="8"/>
      <c r="B390" s="8"/>
      <c r="C390" s="8"/>
      <c r="D390" s="8"/>
      <c r="E390" s="8"/>
      <c r="F390" s="467"/>
      <c r="G390" s="8"/>
      <c r="H390" s="8"/>
    </row>
    <row r="391" spans="1:8" x14ac:dyDescent="0.2">
      <c r="A391" s="8"/>
      <c r="B391" s="8"/>
      <c r="C391" s="8"/>
      <c r="D391" s="8"/>
      <c r="E391" s="8"/>
      <c r="F391" s="467"/>
      <c r="G391" s="8"/>
      <c r="H391" s="8"/>
    </row>
    <row r="392" spans="1:8" x14ac:dyDescent="0.2">
      <c r="A392" s="8"/>
      <c r="B392" s="8"/>
      <c r="C392" s="8"/>
      <c r="D392" s="8"/>
      <c r="E392" s="8"/>
      <c r="F392" s="467"/>
      <c r="G392" s="8"/>
      <c r="H392" s="8"/>
    </row>
    <row r="393" spans="1:8" x14ac:dyDescent="0.2">
      <c r="A393" s="8"/>
      <c r="B393" s="8"/>
      <c r="C393" s="8"/>
      <c r="D393" s="8"/>
      <c r="E393" s="8"/>
      <c r="F393" s="467"/>
      <c r="G393" s="8"/>
      <c r="H393" s="8"/>
    </row>
    <row r="394" spans="1:8" x14ac:dyDescent="0.2">
      <c r="A394" s="8"/>
      <c r="B394" s="8"/>
      <c r="C394" s="8"/>
      <c r="D394" s="8"/>
      <c r="E394" s="8"/>
      <c r="F394" s="467"/>
      <c r="G394" s="8"/>
      <c r="H394" s="8"/>
    </row>
    <row r="395" spans="1:8" x14ac:dyDescent="0.2">
      <c r="A395" s="8"/>
      <c r="B395" s="8"/>
      <c r="C395" s="8"/>
      <c r="D395" s="8"/>
      <c r="E395" s="8"/>
      <c r="F395" s="467"/>
      <c r="G395" s="8"/>
      <c r="H395" s="8"/>
    </row>
    <row r="396" spans="1:8" x14ac:dyDescent="0.2">
      <c r="A396" s="8"/>
      <c r="B396" s="8"/>
      <c r="C396" s="8"/>
      <c r="D396" s="8"/>
      <c r="E396" s="8"/>
      <c r="F396" s="467"/>
      <c r="G396" s="8"/>
      <c r="H396" s="8"/>
    </row>
    <row r="397" spans="1:8" x14ac:dyDescent="0.2">
      <c r="A397" s="8"/>
      <c r="B397" s="8"/>
      <c r="C397" s="8"/>
      <c r="D397" s="8"/>
      <c r="E397" s="8"/>
      <c r="F397" s="467"/>
      <c r="G397" s="8"/>
      <c r="H397" s="8"/>
    </row>
    <row r="398" spans="1:8" x14ac:dyDescent="0.2">
      <c r="A398" s="8"/>
      <c r="B398" s="8"/>
      <c r="C398" s="8"/>
      <c r="D398" s="8"/>
      <c r="E398" s="8"/>
      <c r="F398" s="467"/>
      <c r="G398" s="8"/>
      <c r="H398" s="8"/>
    </row>
    <row r="399" spans="1:8" x14ac:dyDescent="0.2">
      <c r="A399" s="8"/>
      <c r="B399" s="8"/>
      <c r="C399" s="8"/>
      <c r="D399" s="8"/>
      <c r="E399" s="8"/>
      <c r="F399" s="467"/>
      <c r="G399" s="8"/>
      <c r="H399" s="8"/>
    </row>
    <row r="400" spans="1:8" x14ac:dyDescent="0.2">
      <c r="A400" s="8"/>
      <c r="B400" s="8"/>
      <c r="C400" s="8"/>
      <c r="D400" s="8"/>
      <c r="E400" s="8"/>
      <c r="F400" s="467"/>
      <c r="G400" s="8"/>
      <c r="H400" s="8"/>
    </row>
    <row r="401" spans="1:8" x14ac:dyDescent="0.2">
      <c r="A401" s="8"/>
      <c r="B401" s="8"/>
      <c r="C401" s="8"/>
      <c r="D401" s="8"/>
      <c r="E401" s="8"/>
      <c r="F401" s="467"/>
      <c r="G401" s="8"/>
      <c r="H401" s="8"/>
    </row>
    <row r="402" spans="1:8" x14ac:dyDescent="0.2">
      <c r="A402" s="8"/>
      <c r="B402" s="8"/>
      <c r="C402" s="8"/>
      <c r="D402" s="8"/>
      <c r="E402" s="8"/>
      <c r="F402" s="467"/>
      <c r="G402" s="8"/>
      <c r="H402" s="8"/>
    </row>
    <row r="403" spans="1:8" x14ac:dyDescent="0.2">
      <c r="A403" s="8"/>
      <c r="B403" s="8"/>
      <c r="C403" s="8"/>
      <c r="D403" s="8"/>
      <c r="E403" s="8"/>
      <c r="F403" s="467"/>
      <c r="G403" s="8"/>
      <c r="H403" s="8"/>
    </row>
    <row r="404" spans="1:8" x14ac:dyDescent="0.2">
      <c r="A404" s="8"/>
      <c r="B404" s="8"/>
      <c r="C404" s="8"/>
      <c r="D404" s="8"/>
      <c r="E404" s="8"/>
      <c r="F404" s="467"/>
      <c r="G404" s="8"/>
      <c r="H404" s="8"/>
    </row>
    <row r="405" spans="1:8" x14ac:dyDescent="0.2">
      <c r="A405" s="8"/>
      <c r="B405" s="8"/>
      <c r="C405" s="8"/>
      <c r="D405" s="8"/>
      <c r="E405" s="8"/>
      <c r="F405" s="467"/>
      <c r="G405" s="8"/>
      <c r="H405" s="8"/>
    </row>
    <row r="406" spans="1:8" x14ac:dyDescent="0.2">
      <c r="A406" s="8"/>
      <c r="B406" s="8"/>
      <c r="C406" s="8"/>
      <c r="D406" s="8"/>
      <c r="E406" s="8"/>
      <c r="F406" s="467"/>
      <c r="G406" s="8"/>
      <c r="H406" s="8"/>
    </row>
    <row r="407" spans="1:8" x14ac:dyDescent="0.2">
      <c r="A407" s="8"/>
      <c r="B407" s="8"/>
      <c r="C407" s="8"/>
      <c r="D407" s="8"/>
      <c r="E407" s="8"/>
      <c r="F407" s="467"/>
      <c r="G407" s="8"/>
      <c r="H407" s="8"/>
    </row>
    <row r="408" spans="1:8" x14ac:dyDescent="0.2">
      <c r="A408" s="8"/>
      <c r="B408" s="8"/>
      <c r="C408" s="8"/>
      <c r="D408" s="8"/>
      <c r="E408" s="8"/>
      <c r="F408" s="467"/>
      <c r="G408" s="8"/>
      <c r="H408" s="8"/>
    </row>
    <row r="409" spans="1:8" x14ac:dyDescent="0.2">
      <c r="A409" s="8"/>
      <c r="B409" s="8"/>
      <c r="C409" s="8"/>
      <c r="D409" s="8"/>
      <c r="E409" s="8"/>
      <c r="F409" s="467"/>
      <c r="G409" s="8"/>
      <c r="H409" s="8"/>
    </row>
    <row r="410" spans="1:8" x14ac:dyDescent="0.2">
      <c r="A410" s="8"/>
      <c r="B410" s="8"/>
      <c r="C410" s="8"/>
      <c r="D410" s="8"/>
      <c r="E410" s="8"/>
      <c r="F410" s="467"/>
      <c r="G410" s="8"/>
      <c r="H410" s="8"/>
    </row>
    <row r="411" spans="1:8" x14ac:dyDescent="0.2">
      <c r="A411" s="8"/>
      <c r="B411" s="8"/>
      <c r="C411" s="8"/>
      <c r="D411" s="8"/>
      <c r="E411" s="8"/>
      <c r="F411" s="467"/>
      <c r="G411" s="8"/>
      <c r="H411" s="8"/>
    </row>
    <row r="412" spans="1:8" x14ac:dyDescent="0.2">
      <c r="A412" s="8"/>
      <c r="B412" s="8"/>
      <c r="C412" s="8"/>
      <c r="D412" s="8"/>
      <c r="E412" s="8"/>
      <c r="F412" s="467"/>
      <c r="G412" s="8"/>
      <c r="H412" s="8"/>
    </row>
    <row r="413" spans="1:8" x14ac:dyDescent="0.2">
      <c r="A413" s="8"/>
      <c r="B413" s="8"/>
      <c r="C413" s="8"/>
      <c r="D413" s="8"/>
      <c r="E413" s="8"/>
      <c r="F413" s="467"/>
      <c r="G413" s="8"/>
      <c r="H413" s="8"/>
    </row>
    <row r="414" spans="1:8" x14ac:dyDescent="0.2">
      <c r="A414" s="8"/>
      <c r="B414" s="8"/>
      <c r="C414" s="8"/>
      <c r="D414" s="8"/>
      <c r="E414" s="8"/>
      <c r="F414" s="467"/>
      <c r="G414" s="8"/>
      <c r="H414" s="8"/>
    </row>
    <row r="415" spans="1:8" x14ac:dyDescent="0.2">
      <c r="A415" s="8"/>
      <c r="B415" s="8"/>
      <c r="C415" s="8"/>
      <c r="D415" s="8"/>
      <c r="E415" s="8"/>
      <c r="F415" s="467"/>
      <c r="G415" s="8"/>
      <c r="H415" s="8"/>
    </row>
    <row r="416" spans="1:8" x14ac:dyDescent="0.2">
      <c r="A416" s="8"/>
      <c r="B416" s="8"/>
      <c r="C416" s="8"/>
      <c r="D416" s="8"/>
      <c r="E416" s="8"/>
      <c r="F416" s="467"/>
      <c r="G416" s="8"/>
      <c r="H416" s="8"/>
    </row>
    <row r="417" spans="1:8" x14ac:dyDescent="0.2">
      <c r="A417" s="8"/>
      <c r="B417" s="8"/>
      <c r="C417" s="8"/>
      <c r="D417" s="8"/>
      <c r="E417" s="8"/>
      <c r="F417" s="467"/>
      <c r="G417" s="8"/>
      <c r="H417" s="8"/>
    </row>
    <row r="418" spans="1:8" x14ac:dyDescent="0.2">
      <c r="A418" s="8"/>
      <c r="B418" s="8"/>
      <c r="C418" s="8"/>
      <c r="D418" s="8"/>
      <c r="E418" s="8"/>
      <c r="F418" s="467"/>
      <c r="G418" s="8"/>
      <c r="H418" s="8"/>
    </row>
    <row r="419" spans="1:8" x14ac:dyDescent="0.2">
      <c r="A419" s="8"/>
      <c r="B419" s="8"/>
      <c r="C419" s="8"/>
      <c r="D419" s="8"/>
      <c r="E419" s="8"/>
      <c r="F419" s="467"/>
      <c r="G419" s="8"/>
      <c r="H419" s="8"/>
    </row>
    <row r="420" spans="1:8" x14ac:dyDescent="0.2">
      <c r="A420" s="8"/>
      <c r="B420" s="8"/>
      <c r="C420" s="8"/>
      <c r="D420" s="8"/>
      <c r="E420" s="8"/>
      <c r="F420" s="467"/>
      <c r="G420" s="8"/>
      <c r="H420" s="8"/>
    </row>
    <row r="421" spans="1:8" x14ac:dyDescent="0.2">
      <c r="A421" s="8"/>
      <c r="B421" s="8"/>
      <c r="C421" s="8"/>
      <c r="D421" s="8"/>
      <c r="E421" s="8"/>
      <c r="F421" s="467"/>
      <c r="G421" s="8"/>
      <c r="H421" s="8"/>
    </row>
    <row r="422" spans="1:8" x14ac:dyDescent="0.2">
      <c r="A422" s="8"/>
      <c r="B422" s="8"/>
      <c r="C422" s="8"/>
      <c r="D422" s="8"/>
      <c r="E422" s="8"/>
      <c r="F422" s="467"/>
      <c r="G422" s="8"/>
      <c r="H422" s="8"/>
    </row>
    <row r="423" spans="1:8" x14ac:dyDescent="0.2">
      <c r="A423" s="8"/>
      <c r="B423" s="8"/>
      <c r="C423" s="8"/>
      <c r="D423" s="8"/>
      <c r="E423" s="8"/>
      <c r="F423" s="467"/>
      <c r="G423" s="8"/>
      <c r="H423" s="8"/>
    </row>
    <row r="424" spans="1:8" x14ac:dyDescent="0.2">
      <c r="A424" s="8"/>
      <c r="B424" s="8"/>
      <c r="C424" s="8"/>
      <c r="D424" s="8"/>
      <c r="E424" s="8"/>
      <c r="F424" s="467"/>
      <c r="G424" s="8"/>
      <c r="H424" s="8"/>
    </row>
    <row r="425" spans="1:8" x14ac:dyDescent="0.2">
      <c r="A425" s="8"/>
      <c r="B425" s="8"/>
      <c r="C425" s="8"/>
      <c r="D425" s="8"/>
      <c r="E425" s="8"/>
      <c r="F425" s="467"/>
      <c r="G425" s="8"/>
      <c r="H425" s="8"/>
    </row>
    <row r="426" spans="1:8" x14ac:dyDescent="0.2">
      <c r="A426" s="8"/>
      <c r="B426" s="8"/>
      <c r="C426" s="8"/>
      <c r="D426" s="8"/>
      <c r="E426" s="8"/>
      <c r="F426" s="467"/>
      <c r="G426" s="8"/>
      <c r="H426" s="8"/>
    </row>
    <row r="427" spans="1:8" x14ac:dyDescent="0.2">
      <c r="A427" s="8"/>
      <c r="B427" s="8"/>
      <c r="C427" s="8"/>
      <c r="D427" s="8"/>
      <c r="E427" s="8"/>
      <c r="F427" s="467"/>
      <c r="G427" s="8"/>
      <c r="H427" s="8"/>
    </row>
    <row r="428" spans="1:8" x14ac:dyDescent="0.2">
      <c r="A428" s="8"/>
      <c r="B428" s="8"/>
      <c r="C428" s="8"/>
      <c r="D428" s="8"/>
      <c r="E428" s="8"/>
      <c r="F428" s="467"/>
      <c r="G428" s="8"/>
      <c r="H428" s="8"/>
    </row>
    <row r="429" spans="1:8" x14ac:dyDescent="0.2">
      <c r="A429" s="8"/>
      <c r="B429" s="8"/>
      <c r="C429" s="8"/>
      <c r="D429" s="8"/>
      <c r="E429" s="8"/>
      <c r="F429" s="467"/>
      <c r="G429" s="8"/>
      <c r="H429" s="8"/>
    </row>
    <row r="430" spans="1:8" x14ac:dyDescent="0.2">
      <c r="A430" s="8"/>
      <c r="B430" s="8"/>
      <c r="C430" s="8"/>
      <c r="D430" s="8"/>
      <c r="E430" s="8"/>
      <c r="F430" s="467"/>
      <c r="G430" s="8"/>
      <c r="H430" s="8"/>
    </row>
    <row r="431" spans="1:8" x14ac:dyDescent="0.2">
      <c r="A431" s="8"/>
      <c r="B431" s="8"/>
      <c r="C431" s="8"/>
      <c r="D431" s="8"/>
      <c r="E431" s="8"/>
      <c r="F431" s="467"/>
      <c r="G431" s="8"/>
      <c r="H431" s="8"/>
    </row>
    <row r="432" spans="1:8" x14ac:dyDescent="0.2">
      <c r="A432" s="8"/>
      <c r="B432" s="8"/>
      <c r="C432" s="8"/>
      <c r="D432" s="8"/>
      <c r="E432" s="8"/>
      <c r="F432" s="467"/>
      <c r="G432" s="8"/>
      <c r="H432" s="8"/>
    </row>
    <row r="433" spans="1:8" x14ac:dyDescent="0.2">
      <c r="A433" s="8"/>
      <c r="B433" s="8"/>
      <c r="C433" s="8"/>
      <c r="D433" s="8"/>
      <c r="E433" s="8"/>
      <c r="F433" s="467"/>
      <c r="G433" s="8"/>
      <c r="H433" s="8"/>
    </row>
    <row r="434" spans="1:8" x14ac:dyDescent="0.2">
      <c r="A434" s="8"/>
      <c r="B434" s="8"/>
      <c r="C434" s="8"/>
      <c r="D434" s="8"/>
      <c r="E434" s="8"/>
      <c r="F434" s="467"/>
      <c r="G434" s="8"/>
      <c r="H434" s="8"/>
    </row>
    <row r="435" spans="1:8" x14ac:dyDescent="0.2">
      <c r="A435" s="8"/>
      <c r="B435" s="8"/>
      <c r="C435" s="8"/>
      <c r="D435" s="8"/>
      <c r="E435" s="8"/>
      <c r="F435" s="467"/>
      <c r="G435" s="8"/>
      <c r="H435" s="8"/>
    </row>
    <row r="436" spans="1:8" x14ac:dyDescent="0.2">
      <c r="A436" s="8"/>
      <c r="B436" s="8"/>
      <c r="C436" s="8"/>
      <c r="D436" s="8"/>
      <c r="E436" s="8"/>
      <c r="F436" s="467"/>
      <c r="G436" s="8"/>
      <c r="H436" s="8"/>
    </row>
    <row r="437" spans="1:8" x14ac:dyDescent="0.2">
      <c r="A437" s="8"/>
      <c r="B437" s="8"/>
      <c r="C437" s="8"/>
      <c r="D437" s="8"/>
      <c r="E437" s="8"/>
      <c r="F437" s="467"/>
      <c r="G437" s="8"/>
      <c r="H437" s="8"/>
    </row>
    <row r="438" spans="1:8" x14ac:dyDescent="0.2">
      <c r="A438" s="8"/>
      <c r="B438" s="8"/>
      <c r="C438" s="8"/>
      <c r="D438" s="8"/>
      <c r="E438" s="8"/>
      <c r="F438" s="467"/>
      <c r="G438" s="8"/>
      <c r="H438" s="8"/>
    </row>
    <row r="439" spans="1:8" x14ac:dyDescent="0.2">
      <c r="A439" s="8"/>
      <c r="B439" s="8"/>
      <c r="C439" s="8"/>
      <c r="D439" s="8"/>
      <c r="E439" s="8"/>
      <c r="F439" s="467"/>
      <c r="G439" s="8"/>
      <c r="H439" s="8"/>
    </row>
    <row r="440" spans="1:8" x14ac:dyDescent="0.2">
      <c r="A440" s="8"/>
      <c r="B440" s="8"/>
      <c r="C440" s="8"/>
      <c r="D440" s="8"/>
      <c r="E440" s="8"/>
      <c r="F440" s="467"/>
      <c r="G440" s="8"/>
      <c r="H440" s="8"/>
    </row>
    <row r="441" spans="1:8" x14ac:dyDescent="0.2">
      <c r="A441" s="8"/>
      <c r="B441" s="8"/>
      <c r="C441" s="8"/>
      <c r="D441" s="8"/>
      <c r="E441" s="8"/>
      <c r="F441" s="467"/>
      <c r="G441" s="8"/>
      <c r="H441" s="8"/>
    </row>
    <row r="442" spans="1:8" x14ac:dyDescent="0.2">
      <c r="A442" s="8"/>
      <c r="B442" s="8"/>
      <c r="C442" s="8"/>
      <c r="D442" s="8"/>
      <c r="E442" s="8"/>
      <c r="F442" s="467"/>
      <c r="G442" s="8"/>
      <c r="H442" s="8"/>
    </row>
    <row r="443" spans="1:8" x14ac:dyDescent="0.2">
      <c r="A443" s="8"/>
      <c r="B443" s="8"/>
      <c r="C443" s="8"/>
      <c r="D443" s="8"/>
      <c r="E443" s="8"/>
      <c r="F443" s="467"/>
      <c r="G443" s="8"/>
      <c r="H443" s="8"/>
    </row>
    <row r="444" spans="1:8" x14ac:dyDescent="0.2">
      <c r="A444" s="8"/>
      <c r="B444" s="8"/>
      <c r="C444" s="8"/>
      <c r="D444" s="8"/>
      <c r="E444" s="8"/>
      <c r="F444" s="467"/>
      <c r="G444" s="8"/>
      <c r="H444" s="8"/>
    </row>
    <row r="445" spans="1:8" x14ac:dyDescent="0.2">
      <c r="A445" s="8"/>
      <c r="B445" s="8"/>
      <c r="C445" s="8"/>
      <c r="D445" s="8"/>
      <c r="E445" s="8"/>
      <c r="F445" s="467"/>
      <c r="G445" s="8"/>
      <c r="H445" s="8"/>
    </row>
    <row r="446" spans="1:8" x14ac:dyDescent="0.2">
      <c r="A446" s="8"/>
      <c r="B446" s="8"/>
      <c r="C446" s="8"/>
      <c r="D446" s="8"/>
      <c r="E446" s="8"/>
      <c r="F446" s="467"/>
      <c r="G446" s="8"/>
      <c r="H446" s="8"/>
    </row>
    <row r="447" spans="1:8" x14ac:dyDescent="0.2">
      <c r="A447" s="8"/>
      <c r="B447" s="8"/>
      <c r="C447" s="8"/>
      <c r="D447" s="8"/>
      <c r="E447" s="8"/>
      <c r="F447" s="467"/>
      <c r="G447" s="8"/>
      <c r="H447" s="8"/>
    </row>
    <row r="448" spans="1:8" x14ac:dyDescent="0.2">
      <c r="A448" s="8"/>
      <c r="B448" s="8"/>
      <c r="C448" s="8"/>
      <c r="D448" s="8"/>
      <c r="E448" s="8"/>
      <c r="F448" s="467"/>
      <c r="G448" s="8"/>
      <c r="H448" s="8"/>
    </row>
    <row r="449" spans="1:8" x14ac:dyDescent="0.2">
      <c r="A449" s="8"/>
      <c r="B449" s="8"/>
      <c r="C449" s="8"/>
      <c r="D449" s="8"/>
      <c r="E449" s="8"/>
      <c r="F449" s="467"/>
      <c r="G449" s="8"/>
      <c r="H449" s="8"/>
    </row>
    <row r="450" spans="1:8" x14ac:dyDescent="0.2">
      <c r="A450" s="8"/>
      <c r="B450" s="8"/>
      <c r="C450" s="8"/>
      <c r="D450" s="8"/>
      <c r="E450" s="8"/>
      <c r="F450" s="467"/>
      <c r="G450" s="8"/>
      <c r="H450" s="8"/>
    </row>
    <row r="451" spans="1:8" x14ac:dyDescent="0.2">
      <c r="A451" s="8"/>
      <c r="B451" s="8"/>
      <c r="C451" s="8"/>
      <c r="D451" s="8"/>
      <c r="E451" s="8"/>
      <c r="F451" s="467"/>
      <c r="G451" s="8"/>
      <c r="H451" s="8"/>
    </row>
    <row r="452" spans="1:8" x14ac:dyDescent="0.2">
      <c r="A452" s="8"/>
      <c r="B452" s="8"/>
      <c r="C452" s="8"/>
      <c r="D452" s="8"/>
      <c r="E452" s="8"/>
      <c r="F452" s="467"/>
      <c r="G452" s="8"/>
      <c r="H452" s="8"/>
    </row>
    <row r="453" spans="1:8" x14ac:dyDescent="0.2">
      <c r="A453" s="8"/>
      <c r="B453" s="8"/>
      <c r="C453" s="8"/>
      <c r="D453" s="8"/>
      <c r="E453" s="8"/>
      <c r="F453" s="467"/>
      <c r="G453" s="8"/>
      <c r="H453" s="8"/>
    </row>
    <row r="454" spans="1:8" x14ac:dyDescent="0.2">
      <c r="A454" s="8"/>
      <c r="B454" s="8"/>
      <c r="C454" s="8"/>
      <c r="D454" s="8"/>
      <c r="E454" s="8"/>
      <c r="F454" s="467"/>
      <c r="G454" s="8"/>
      <c r="H454" s="8"/>
    </row>
    <row r="455" spans="1:8" x14ac:dyDescent="0.2">
      <c r="A455" s="8"/>
      <c r="B455" s="8"/>
      <c r="C455" s="8"/>
      <c r="D455" s="8"/>
      <c r="E455" s="8"/>
      <c r="F455" s="467"/>
      <c r="G455" s="8"/>
      <c r="H455" s="8"/>
    </row>
    <row r="456" spans="1:8" x14ac:dyDescent="0.2">
      <c r="A456" s="8"/>
      <c r="B456" s="8"/>
      <c r="C456" s="8"/>
      <c r="D456" s="8"/>
      <c r="E456" s="8"/>
      <c r="F456" s="467"/>
      <c r="G456" s="8"/>
      <c r="H456" s="8"/>
    </row>
    <row r="457" spans="1:8" x14ac:dyDescent="0.2">
      <c r="A457" s="8"/>
      <c r="B457" s="8"/>
      <c r="C457" s="8"/>
      <c r="D457" s="8"/>
      <c r="E457" s="8"/>
      <c r="F457" s="467"/>
      <c r="G457" s="8"/>
      <c r="H457" s="8"/>
    </row>
    <row r="458" spans="1:8" x14ac:dyDescent="0.2">
      <c r="A458" s="8"/>
      <c r="B458" s="8"/>
      <c r="C458" s="8"/>
      <c r="D458" s="8"/>
      <c r="E458" s="8"/>
      <c r="F458" s="467"/>
      <c r="G458" s="8"/>
      <c r="H458" s="8"/>
    </row>
    <row r="459" spans="1:8" x14ac:dyDescent="0.2">
      <c r="A459" s="8"/>
      <c r="B459" s="8"/>
      <c r="C459" s="8"/>
      <c r="D459" s="8"/>
      <c r="E459" s="8"/>
      <c r="F459" s="467"/>
      <c r="G459" s="8"/>
      <c r="H459" s="8"/>
    </row>
    <row r="460" spans="1:8" x14ac:dyDescent="0.2">
      <c r="A460" s="8"/>
      <c r="B460" s="8"/>
      <c r="C460" s="8"/>
      <c r="D460" s="8"/>
      <c r="E460" s="8"/>
      <c r="F460" s="467"/>
      <c r="G460" s="8"/>
      <c r="H460" s="8"/>
    </row>
    <row r="461" spans="1:8" x14ac:dyDescent="0.2">
      <c r="A461" s="8"/>
      <c r="B461" s="8"/>
      <c r="C461" s="8"/>
      <c r="D461" s="8"/>
      <c r="E461" s="8"/>
      <c r="F461" s="467"/>
      <c r="G461" s="8"/>
      <c r="H461" s="8"/>
    </row>
    <row r="462" spans="1:8" x14ac:dyDescent="0.2">
      <c r="A462" s="8"/>
      <c r="B462" s="8"/>
      <c r="C462" s="8"/>
      <c r="D462" s="8"/>
      <c r="E462" s="8"/>
      <c r="F462" s="467"/>
      <c r="G462" s="8"/>
      <c r="H462" s="8"/>
    </row>
    <row r="463" spans="1:8" x14ac:dyDescent="0.2">
      <c r="A463" s="8"/>
      <c r="B463" s="8"/>
      <c r="C463" s="8"/>
      <c r="D463" s="8"/>
      <c r="E463" s="8"/>
      <c r="F463" s="467"/>
      <c r="G463" s="8"/>
      <c r="H463" s="8"/>
    </row>
    <row r="464" spans="1:8" x14ac:dyDescent="0.2">
      <c r="A464" s="8"/>
      <c r="B464" s="8"/>
      <c r="C464" s="8"/>
      <c r="D464" s="8"/>
      <c r="E464" s="8"/>
      <c r="F464" s="467"/>
      <c r="G464" s="8"/>
      <c r="H464" s="8"/>
    </row>
    <row r="465" spans="1:8" x14ac:dyDescent="0.2">
      <c r="A465" s="8"/>
      <c r="B465" s="8"/>
      <c r="C465" s="8"/>
      <c r="D465" s="8"/>
      <c r="E465" s="8"/>
      <c r="F465" s="467"/>
      <c r="G465" s="8"/>
      <c r="H465" s="8"/>
    </row>
    <row r="466" spans="1:8" x14ac:dyDescent="0.2">
      <c r="A466" s="8"/>
      <c r="B466" s="8"/>
      <c r="C466" s="8"/>
      <c r="D466" s="8"/>
      <c r="E466" s="8"/>
      <c r="F466" s="467"/>
      <c r="G466" s="8"/>
      <c r="H466" s="8"/>
    </row>
    <row r="467" spans="1:8" x14ac:dyDescent="0.2">
      <c r="A467" s="8"/>
      <c r="B467" s="8"/>
      <c r="C467" s="8"/>
      <c r="D467" s="8"/>
      <c r="E467" s="8"/>
      <c r="F467" s="467"/>
      <c r="G467" s="8"/>
      <c r="H467" s="8"/>
    </row>
    <row r="468" spans="1:8" x14ac:dyDescent="0.2">
      <c r="A468" s="8"/>
      <c r="B468" s="8"/>
      <c r="C468" s="8"/>
      <c r="D468" s="8"/>
      <c r="E468" s="8"/>
      <c r="F468" s="467"/>
      <c r="G468" s="8"/>
      <c r="H468" s="8"/>
    </row>
    <row r="469" spans="1:8" x14ac:dyDescent="0.2">
      <c r="A469" s="8"/>
      <c r="B469" s="8"/>
      <c r="C469" s="8"/>
      <c r="D469" s="8"/>
      <c r="E469" s="8"/>
      <c r="F469" s="467"/>
      <c r="G469" s="8"/>
      <c r="H469" s="8"/>
    </row>
    <row r="470" spans="1:8" x14ac:dyDescent="0.2">
      <c r="A470" s="8"/>
      <c r="B470" s="8"/>
      <c r="C470" s="8"/>
      <c r="D470" s="8"/>
      <c r="E470" s="8"/>
      <c r="F470" s="467"/>
      <c r="G470" s="8"/>
      <c r="H470" s="8"/>
    </row>
    <row r="471" spans="1:8" x14ac:dyDescent="0.2">
      <c r="A471" s="8"/>
      <c r="B471" s="8"/>
      <c r="C471" s="8"/>
      <c r="D471" s="8"/>
      <c r="E471" s="8"/>
      <c r="F471" s="467"/>
      <c r="G471" s="8"/>
      <c r="H471" s="8"/>
    </row>
    <row r="472" spans="1:8" x14ac:dyDescent="0.2">
      <c r="A472" s="8"/>
      <c r="B472" s="8"/>
      <c r="C472" s="8"/>
      <c r="D472" s="8"/>
      <c r="E472" s="8"/>
      <c r="F472" s="467"/>
      <c r="G472" s="8"/>
      <c r="H472" s="8"/>
    </row>
    <row r="473" spans="1:8" x14ac:dyDescent="0.2">
      <c r="A473" s="8"/>
      <c r="B473" s="8"/>
      <c r="C473" s="8"/>
      <c r="D473" s="8"/>
      <c r="E473" s="8"/>
      <c r="F473" s="467"/>
      <c r="G473" s="8"/>
      <c r="H473" s="8"/>
    </row>
    <row r="474" spans="1:8" x14ac:dyDescent="0.2">
      <c r="A474" s="8"/>
      <c r="B474" s="8"/>
      <c r="C474" s="8"/>
      <c r="D474" s="8"/>
      <c r="E474" s="8"/>
      <c r="F474" s="467"/>
      <c r="G474" s="8"/>
      <c r="H474" s="8"/>
    </row>
    <row r="475" spans="1:8" x14ac:dyDescent="0.2">
      <c r="A475" s="8"/>
      <c r="B475" s="8"/>
      <c r="C475" s="8"/>
      <c r="D475" s="8"/>
      <c r="E475" s="8"/>
      <c r="F475" s="467"/>
      <c r="G475" s="8"/>
      <c r="H475" s="8"/>
    </row>
    <row r="476" spans="1:8" x14ac:dyDescent="0.2">
      <c r="A476" s="8"/>
      <c r="B476" s="8"/>
      <c r="C476" s="8"/>
      <c r="D476" s="8"/>
      <c r="E476" s="8"/>
      <c r="F476" s="467"/>
      <c r="G476" s="8"/>
      <c r="H476" s="8"/>
    </row>
    <row r="477" spans="1:8" x14ac:dyDescent="0.2">
      <c r="A477" s="8"/>
      <c r="B477" s="8"/>
      <c r="C477" s="8"/>
      <c r="D477" s="8"/>
      <c r="E477" s="8"/>
      <c r="F477" s="467"/>
      <c r="G477" s="8"/>
      <c r="H477" s="8"/>
    </row>
    <row r="478" spans="1:8" x14ac:dyDescent="0.2">
      <c r="A478" s="8"/>
      <c r="B478" s="8"/>
      <c r="C478" s="8"/>
      <c r="D478" s="8"/>
      <c r="E478" s="8"/>
      <c r="F478" s="467"/>
      <c r="G478" s="8"/>
      <c r="H478" s="8"/>
    </row>
    <row r="479" spans="1:8" x14ac:dyDescent="0.2">
      <c r="A479" s="8"/>
      <c r="B479" s="8"/>
      <c r="C479" s="8"/>
      <c r="D479" s="8"/>
      <c r="E479" s="8"/>
      <c r="F479" s="467"/>
      <c r="G479" s="8"/>
      <c r="H479" s="8"/>
    </row>
    <row r="480" spans="1:8" x14ac:dyDescent="0.2">
      <c r="A480" s="8"/>
      <c r="B480" s="8"/>
      <c r="C480" s="8"/>
      <c r="D480" s="8"/>
      <c r="E480" s="8"/>
      <c r="F480" s="467"/>
      <c r="G480" s="8"/>
      <c r="H480" s="8"/>
    </row>
    <row r="481" spans="1:8" x14ac:dyDescent="0.2">
      <c r="A481" s="8"/>
      <c r="B481" s="8"/>
      <c r="C481" s="8"/>
      <c r="D481" s="8"/>
      <c r="E481" s="8"/>
      <c r="F481" s="467"/>
      <c r="G481" s="8"/>
      <c r="H481" s="8"/>
    </row>
    <row r="482" spans="1:8" x14ac:dyDescent="0.2">
      <c r="A482" s="8"/>
      <c r="B482" s="8"/>
      <c r="C482" s="8"/>
      <c r="D482" s="8"/>
      <c r="E482" s="8"/>
      <c r="F482" s="467"/>
      <c r="G482" s="8"/>
      <c r="H482" s="8"/>
    </row>
    <row r="483" spans="1:8" x14ac:dyDescent="0.2">
      <c r="A483" s="8"/>
      <c r="B483" s="8"/>
      <c r="C483" s="8"/>
      <c r="D483" s="8"/>
      <c r="E483" s="8"/>
      <c r="F483" s="467"/>
      <c r="G483" s="8"/>
      <c r="H483" s="8"/>
    </row>
    <row r="484" spans="1:8" x14ac:dyDescent="0.2">
      <c r="A484" s="8"/>
      <c r="B484" s="8"/>
      <c r="C484" s="8"/>
      <c r="D484" s="8"/>
      <c r="E484" s="8"/>
      <c r="F484" s="467"/>
      <c r="G484" s="8"/>
      <c r="H484" s="8"/>
    </row>
    <row r="485" spans="1:8" x14ac:dyDescent="0.2">
      <c r="A485" s="8"/>
      <c r="B485" s="8"/>
      <c r="C485" s="8"/>
      <c r="D485" s="8"/>
      <c r="E485" s="8"/>
      <c r="F485" s="467"/>
      <c r="G485" s="8"/>
      <c r="H485" s="8"/>
    </row>
    <row r="486" spans="1:8" x14ac:dyDescent="0.2">
      <c r="A486" s="8"/>
      <c r="B486" s="8"/>
      <c r="C486" s="8"/>
      <c r="D486" s="8"/>
      <c r="E486" s="8"/>
      <c r="F486" s="467"/>
      <c r="G486" s="8"/>
      <c r="H486" s="8"/>
    </row>
    <row r="487" spans="1:8" x14ac:dyDescent="0.2">
      <c r="A487" s="8"/>
      <c r="B487" s="8"/>
      <c r="C487" s="8"/>
      <c r="D487" s="8"/>
      <c r="E487" s="8"/>
      <c r="F487" s="467"/>
      <c r="G487" s="8"/>
      <c r="H487" s="8"/>
    </row>
    <row r="488" spans="1:8" x14ac:dyDescent="0.2">
      <c r="A488" s="8"/>
      <c r="B488" s="8"/>
      <c r="C488" s="8"/>
      <c r="D488" s="8"/>
      <c r="E488" s="8"/>
      <c r="F488" s="467"/>
      <c r="G488" s="8"/>
      <c r="H488" s="8"/>
    </row>
    <row r="489" spans="1:8" x14ac:dyDescent="0.2">
      <c r="A489" s="8"/>
      <c r="B489" s="8"/>
      <c r="C489" s="8"/>
      <c r="D489" s="8"/>
      <c r="E489" s="8"/>
      <c r="F489" s="467"/>
      <c r="G489" s="8"/>
      <c r="H489" s="8"/>
    </row>
    <row r="490" spans="1:8" x14ac:dyDescent="0.2">
      <c r="A490" s="8"/>
      <c r="B490" s="8"/>
      <c r="C490" s="8"/>
      <c r="D490" s="8"/>
      <c r="E490" s="8"/>
      <c r="F490" s="467"/>
      <c r="G490" s="8"/>
      <c r="H490" s="8"/>
    </row>
    <row r="491" spans="1:8" x14ac:dyDescent="0.2">
      <c r="A491" s="8"/>
      <c r="B491" s="8"/>
      <c r="C491" s="8"/>
      <c r="D491" s="8"/>
      <c r="E491" s="8"/>
      <c r="F491" s="467"/>
      <c r="G491" s="8"/>
      <c r="H491" s="8"/>
    </row>
    <row r="492" spans="1:8" x14ac:dyDescent="0.2">
      <c r="A492" s="8"/>
      <c r="B492" s="8"/>
      <c r="C492" s="8"/>
      <c r="D492" s="8"/>
      <c r="E492" s="8"/>
      <c r="F492" s="467"/>
      <c r="G492" s="8"/>
      <c r="H492" s="8"/>
    </row>
    <row r="493" spans="1:8" x14ac:dyDescent="0.2">
      <c r="A493" s="8"/>
      <c r="B493" s="8"/>
      <c r="C493" s="8"/>
      <c r="D493" s="8"/>
      <c r="E493" s="8"/>
      <c r="F493" s="467"/>
      <c r="G493" s="8"/>
      <c r="H493" s="8"/>
    </row>
    <row r="494" spans="1:8" x14ac:dyDescent="0.2">
      <c r="A494" s="8"/>
      <c r="B494" s="8"/>
      <c r="C494" s="8"/>
      <c r="D494" s="8"/>
      <c r="E494" s="8"/>
      <c r="F494" s="467"/>
      <c r="G494" s="8"/>
      <c r="H494" s="8"/>
    </row>
    <row r="495" spans="1:8" x14ac:dyDescent="0.2">
      <c r="A495" s="8"/>
      <c r="B495" s="8"/>
      <c r="C495" s="8"/>
      <c r="D495" s="8"/>
      <c r="E495" s="8"/>
      <c r="F495" s="467"/>
      <c r="G495" s="8"/>
      <c r="H495" s="8"/>
    </row>
    <row r="496" spans="1:8" x14ac:dyDescent="0.2">
      <c r="A496" s="8"/>
      <c r="B496" s="8"/>
      <c r="C496" s="8"/>
      <c r="D496" s="8"/>
      <c r="E496" s="8"/>
      <c r="F496" s="467"/>
      <c r="G496" s="8"/>
      <c r="H496" s="8"/>
    </row>
    <row r="497" spans="1:8" x14ac:dyDescent="0.2">
      <c r="A497" s="8"/>
      <c r="B497" s="8"/>
      <c r="C497" s="8"/>
      <c r="D497" s="8"/>
      <c r="E497" s="8"/>
      <c r="F497" s="467"/>
      <c r="G497" s="8"/>
      <c r="H497" s="8"/>
    </row>
    <row r="498" spans="1:8" x14ac:dyDescent="0.2">
      <c r="A498" s="8"/>
      <c r="B498" s="8"/>
      <c r="C498" s="8"/>
      <c r="D498" s="8"/>
      <c r="E498" s="8"/>
      <c r="F498" s="467"/>
      <c r="G498" s="8"/>
      <c r="H498" s="8"/>
    </row>
    <row r="499" spans="1:8" x14ac:dyDescent="0.2">
      <c r="A499" s="8"/>
      <c r="B499" s="8"/>
      <c r="C499" s="8"/>
      <c r="D499" s="8"/>
      <c r="E499" s="8"/>
      <c r="F499" s="467"/>
      <c r="G499" s="8"/>
      <c r="H499" s="8"/>
    </row>
    <row r="500" spans="1:8" x14ac:dyDescent="0.2">
      <c r="A500" s="8"/>
      <c r="B500" s="8"/>
      <c r="C500" s="8"/>
      <c r="D500" s="8"/>
      <c r="E500" s="8"/>
      <c r="F500" s="467"/>
      <c r="G500" s="8"/>
      <c r="H500" s="8"/>
    </row>
    <row r="501" spans="1:8" x14ac:dyDescent="0.2">
      <c r="A501" s="8"/>
      <c r="B501" s="8"/>
      <c r="C501" s="8"/>
      <c r="D501" s="8"/>
      <c r="E501" s="8"/>
      <c r="F501" s="467"/>
      <c r="G501" s="8"/>
      <c r="H501" s="8"/>
    </row>
    <row r="502" spans="1:8" x14ac:dyDescent="0.2">
      <c r="A502" s="8"/>
      <c r="B502" s="8"/>
      <c r="C502" s="8"/>
      <c r="D502" s="8"/>
      <c r="E502" s="8"/>
      <c r="F502" s="467"/>
      <c r="G502" s="8"/>
      <c r="H502" s="8"/>
    </row>
    <row r="503" spans="1:8" x14ac:dyDescent="0.2">
      <c r="A503" s="8"/>
      <c r="B503" s="8"/>
      <c r="C503" s="8"/>
      <c r="D503" s="8"/>
      <c r="E503" s="8"/>
      <c r="F503" s="467"/>
      <c r="G503" s="8"/>
      <c r="H503" s="8"/>
    </row>
    <row r="504" spans="1:8" x14ac:dyDescent="0.2">
      <c r="A504" s="8"/>
      <c r="B504" s="8"/>
      <c r="C504" s="8"/>
      <c r="D504" s="8"/>
      <c r="E504" s="8"/>
      <c r="F504" s="467"/>
      <c r="G504" s="8"/>
      <c r="H504" s="8"/>
    </row>
    <row r="505" spans="1:8" x14ac:dyDescent="0.2">
      <c r="A505" s="8"/>
      <c r="B505" s="8"/>
      <c r="C505" s="8"/>
      <c r="D505" s="8"/>
      <c r="E505" s="8"/>
      <c r="F505" s="467"/>
      <c r="G505" s="8"/>
      <c r="H505" s="8"/>
    </row>
    <row r="506" spans="1:8" x14ac:dyDescent="0.2">
      <c r="A506" s="8"/>
      <c r="B506" s="8"/>
      <c r="C506" s="8"/>
      <c r="D506" s="8"/>
      <c r="E506" s="8"/>
      <c r="F506" s="467"/>
      <c r="G506" s="8"/>
      <c r="H506" s="8"/>
    </row>
    <row r="507" spans="1:8" x14ac:dyDescent="0.2">
      <c r="A507" s="8"/>
      <c r="B507" s="8"/>
      <c r="C507" s="8"/>
      <c r="D507" s="8"/>
      <c r="E507" s="8"/>
      <c r="F507" s="467"/>
      <c r="G507" s="8"/>
      <c r="H507" s="8"/>
    </row>
    <row r="508" spans="1:8" x14ac:dyDescent="0.2">
      <c r="A508" s="8"/>
      <c r="B508" s="8"/>
      <c r="C508" s="8"/>
      <c r="D508" s="8"/>
      <c r="E508" s="8"/>
      <c r="F508" s="467"/>
      <c r="G508" s="8"/>
      <c r="H508" s="8"/>
    </row>
    <row r="509" spans="1:8" x14ac:dyDescent="0.2">
      <c r="A509" s="8"/>
      <c r="B509" s="8"/>
      <c r="C509" s="8"/>
      <c r="D509" s="8"/>
      <c r="E509" s="8"/>
      <c r="F509" s="467"/>
      <c r="G509" s="8"/>
      <c r="H509" s="8"/>
    </row>
    <row r="510" spans="1:8" x14ac:dyDescent="0.2">
      <c r="A510" s="8"/>
      <c r="B510" s="8"/>
      <c r="C510" s="8"/>
      <c r="D510" s="8"/>
      <c r="E510" s="8"/>
      <c r="F510" s="467"/>
      <c r="G510" s="8"/>
      <c r="H510" s="8"/>
    </row>
    <row r="511" spans="1:8" x14ac:dyDescent="0.2">
      <c r="A511" s="8"/>
      <c r="B511" s="8"/>
      <c r="C511" s="8"/>
      <c r="D511" s="8"/>
      <c r="E511" s="8"/>
      <c r="F511" s="467"/>
      <c r="G511" s="8"/>
      <c r="H511" s="8"/>
    </row>
    <row r="512" spans="1:8" x14ac:dyDescent="0.2">
      <c r="A512" s="8"/>
      <c r="B512" s="8"/>
      <c r="C512" s="8"/>
      <c r="D512" s="8"/>
      <c r="E512" s="8"/>
      <c r="F512" s="467"/>
      <c r="G512" s="8"/>
      <c r="H512" s="8"/>
    </row>
    <row r="513" spans="1:8" x14ac:dyDescent="0.2">
      <c r="A513" s="8"/>
      <c r="B513" s="8"/>
      <c r="C513" s="8"/>
      <c r="D513" s="8"/>
      <c r="E513" s="8"/>
      <c r="F513" s="467"/>
      <c r="G513" s="8"/>
      <c r="H513" s="8"/>
    </row>
    <row r="514" spans="1:8" x14ac:dyDescent="0.2">
      <c r="A514" s="8"/>
      <c r="B514" s="8"/>
      <c r="C514" s="8"/>
      <c r="D514" s="8"/>
      <c r="E514" s="8"/>
      <c r="F514" s="467"/>
      <c r="G514" s="8"/>
      <c r="H514" s="8"/>
    </row>
    <row r="515" spans="1:8" x14ac:dyDescent="0.2">
      <c r="A515" s="8"/>
      <c r="B515" s="8"/>
      <c r="C515" s="8"/>
      <c r="D515" s="8"/>
      <c r="E515" s="8"/>
      <c r="F515" s="467"/>
      <c r="G515" s="8"/>
      <c r="H515" s="8"/>
    </row>
    <row r="516" spans="1:8" x14ac:dyDescent="0.2">
      <c r="A516" s="8"/>
      <c r="B516" s="8"/>
      <c r="C516" s="8"/>
      <c r="D516" s="8"/>
      <c r="E516" s="8"/>
      <c r="F516" s="467"/>
      <c r="G516" s="8"/>
      <c r="H516" s="8"/>
    </row>
    <row r="517" spans="1:8" x14ac:dyDescent="0.2">
      <c r="A517" s="8"/>
      <c r="B517" s="8"/>
      <c r="C517" s="8"/>
      <c r="D517" s="8"/>
      <c r="E517" s="8"/>
      <c r="F517" s="467"/>
      <c r="G517" s="8"/>
      <c r="H517" s="8"/>
    </row>
    <row r="518" spans="1:8" x14ac:dyDescent="0.2">
      <c r="A518" s="8"/>
      <c r="B518" s="8"/>
      <c r="C518" s="8"/>
      <c r="D518" s="8"/>
      <c r="E518" s="8"/>
      <c r="F518" s="467"/>
      <c r="G518" s="8"/>
      <c r="H518" s="8"/>
    </row>
    <row r="519" spans="1:8" x14ac:dyDescent="0.2">
      <c r="A519" s="8"/>
      <c r="B519" s="8"/>
      <c r="C519" s="8"/>
      <c r="D519" s="8"/>
      <c r="E519" s="8"/>
      <c r="F519" s="467"/>
      <c r="G519" s="8"/>
      <c r="H519" s="8"/>
    </row>
    <row r="520" spans="1:8" x14ac:dyDescent="0.2">
      <c r="A520" s="8"/>
      <c r="B520" s="8"/>
      <c r="C520" s="8"/>
      <c r="D520" s="8"/>
      <c r="E520" s="8"/>
      <c r="F520" s="467"/>
      <c r="G520" s="8"/>
      <c r="H520" s="8"/>
    </row>
    <row r="521" spans="1:8" x14ac:dyDescent="0.2">
      <c r="A521" s="8"/>
      <c r="B521" s="8"/>
      <c r="C521" s="8"/>
      <c r="D521" s="8"/>
      <c r="E521" s="8"/>
      <c r="F521" s="467"/>
      <c r="G521" s="8"/>
      <c r="H521" s="8"/>
    </row>
    <row r="522" spans="1:8" x14ac:dyDescent="0.2">
      <c r="A522" s="8"/>
      <c r="B522" s="8"/>
      <c r="C522" s="8"/>
      <c r="D522" s="8"/>
      <c r="E522" s="8"/>
      <c r="F522" s="467"/>
      <c r="G522" s="8"/>
      <c r="H522" s="8"/>
    </row>
    <row r="523" spans="1:8" x14ac:dyDescent="0.2">
      <c r="A523" s="8"/>
      <c r="B523" s="8"/>
      <c r="C523" s="8"/>
      <c r="D523" s="8"/>
      <c r="E523" s="8"/>
      <c r="F523" s="467"/>
      <c r="G523" s="8"/>
      <c r="H523" s="8"/>
    </row>
    <row r="524" spans="1:8" x14ac:dyDescent="0.2">
      <c r="A524" s="8"/>
      <c r="B524" s="8"/>
      <c r="C524" s="8"/>
      <c r="D524" s="8"/>
      <c r="E524" s="8"/>
      <c r="F524" s="467"/>
      <c r="G524" s="8"/>
      <c r="H524" s="8"/>
    </row>
    <row r="525" spans="1:8" x14ac:dyDescent="0.2">
      <c r="A525" s="8"/>
      <c r="B525" s="8"/>
      <c r="C525" s="8"/>
      <c r="D525" s="8"/>
      <c r="E525" s="8"/>
      <c r="F525" s="467"/>
      <c r="G525" s="8"/>
      <c r="H525" s="8"/>
    </row>
    <row r="526" spans="1:8" x14ac:dyDescent="0.2">
      <c r="A526" s="8"/>
      <c r="B526" s="8"/>
      <c r="C526" s="8"/>
      <c r="D526" s="8"/>
      <c r="E526" s="8"/>
      <c r="F526" s="467"/>
      <c r="G526" s="8"/>
      <c r="H526" s="8"/>
    </row>
    <row r="527" spans="1:8" x14ac:dyDescent="0.2">
      <c r="A527" s="8"/>
      <c r="B527" s="8"/>
      <c r="C527" s="8"/>
      <c r="D527" s="8"/>
      <c r="E527" s="8"/>
      <c r="F527" s="467"/>
      <c r="G527" s="8"/>
      <c r="H527" s="8"/>
    </row>
    <row r="528" spans="1:8" x14ac:dyDescent="0.2">
      <c r="A528" s="8"/>
      <c r="B528" s="8"/>
      <c r="C528" s="8"/>
      <c r="D528" s="8"/>
      <c r="E528" s="8"/>
      <c r="F528" s="467"/>
      <c r="G528" s="8"/>
      <c r="H528" s="8"/>
    </row>
    <row r="529" spans="1:8" x14ac:dyDescent="0.2">
      <c r="A529" s="8"/>
      <c r="B529" s="8"/>
      <c r="C529" s="8"/>
      <c r="D529" s="8"/>
      <c r="E529" s="8"/>
      <c r="F529" s="467"/>
      <c r="G529" s="8"/>
      <c r="H529" s="8"/>
    </row>
    <row r="530" spans="1:8" x14ac:dyDescent="0.2">
      <c r="A530" s="8"/>
      <c r="B530" s="8"/>
      <c r="C530" s="8"/>
      <c r="D530" s="8"/>
      <c r="E530" s="8"/>
      <c r="F530" s="467"/>
      <c r="G530" s="8"/>
      <c r="H530" s="8"/>
    </row>
    <row r="531" spans="1:8" x14ac:dyDescent="0.2">
      <c r="A531" s="8"/>
      <c r="B531" s="8"/>
      <c r="C531" s="8"/>
      <c r="D531" s="8"/>
      <c r="E531" s="8"/>
      <c r="F531" s="467"/>
      <c r="G531" s="8"/>
      <c r="H531" s="8"/>
    </row>
    <row r="532" spans="1:8" x14ac:dyDescent="0.2">
      <c r="A532" s="8"/>
      <c r="B532" s="8"/>
      <c r="C532" s="8"/>
      <c r="D532" s="8"/>
      <c r="E532" s="8"/>
      <c r="F532" s="467"/>
      <c r="G532" s="8"/>
      <c r="H532" s="8"/>
    </row>
    <row r="533" spans="1:8" x14ac:dyDescent="0.2">
      <c r="A533" s="8"/>
      <c r="B533" s="8"/>
      <c r="C533" s="8"/>
      <c r="D533" s="8"/>
      <c r="E533" s="8"/>
      <c r="F533" s="467"/>
      <c r="G533" s="8"/>
      <c r="H533" s="8"/>
    </row>
    <row r="534" spans="1:8" x14ac:dyDescent="0.2">
      <c r="A534" s="8"/>
      <c r="B534" s="8"/>
      <c r="C534" s="8"/>
      <c r="D534" s="8"/>
      <c r="E534" s="8"/>
      <c r="F534" s="467"/>
      <c r="G534" s="8"/>
      <c r="H534" s="8"/>
    </row>
    <row r="535" spans="1:8" x14ac:dyDescent="0.2">
      <c r="A535" s="8"/>
      <c r="B535" s="8"/>
      <c r="C535" s="8"/>
      <c r="D535" s="8"/>
      <c r="E535" s="8"/>
      <c r="F535" s="467"/>
      <c r="G535" s="8"/>
      <c r="H535" s="8"/>
    </row>
    <row r="536" spans="1:8" x14ac:dyDescent="0.2">
      <c r="A536" s="8"/>
      <c r="B536" s="8"/>
      <c r="C536" s="8"/>
      <c r="D536" s="8"/>
      <c r="E536" s="8"/>
      <c r="F536" s="467"/>
      <c r="G536" s="8"/>
      <c r="H536" s="8"/>
    </row>
    <row r="537" spans="1:8" x14ac:dyDescent="0.2">
      <c r="A537" s="8"/>
      <c r="B537" s="8"/>
      <c r="C537" s="8"/>
      <c r="D537" s="8"/>
      <c r="E537" s="8"/>
      <c r="F537" s="467"/>
      <c r="G537" s="8"/>
      <c r="H537" s="8"/>
    </row>
    <row r="538" spans="1:8" x14ac:dyDescent="0.2">
      <c r="A538" s="8"/>
      <c r="B538" s="8"/>
      <c r="C538" s="8"/>
      <c r="D538" s="8"/>
      <c r="E538" s="8"/>
      <c r="F538" s="467"/>
      <c r="G538" s="8"/>
      <c r="H538" s="8"/>
    </row>
    <row r="539" spans="1:8" x14ac:dyDescent="0.2">
      <c r="A539" s="8"/>
      <c r="B539" s="8"/>
      <c r="C539" s="8"/>
      <c r="D539" s="8"/>
      <c r="E539" s="8"/>
      <c r="F539" s="467"/>
      <c r="G539" s="8"/>
      <c r="H539" s="8"/>
    </row>
    <row r="540" spans="1:8" x14ac:dyDescent="0.2">
      <c r="A540" s="8"/>
      <c r="B540" s="8"/>
      <c r="C540" s="8"/>
      <c r="D540" s="8"/>
      <c r="E540" s="8"/>
      <c r="F540" s="467"/>
      <c r="G540" s="8"/>
      <c r="H540" s="8"/>
    </row>
    <row r="541" spans="1:8" x14ac:dyDescent="0.2">
      <c r="A541" s="8"/>
      <c r="B541" s="8"/>
      <c r="C541" s="8"/>
      <c r="D541" s="8"/>
      <c r="E541" s="8"/>
      <c r="F541" s="467"/>
      <c r="G541" s="8"/>
      <c r="H541" s="8"/>
    </row>
    <row r="542" spans="1:8" x14ac:dyDescent="0.2">
      <c r="A542" s="8"/>
      <c r="B542" s="8"/>
      <c r="C542" s="8"/>
      <c r="D542" s="8"/>
      <c r="E542" s="8"/>
      <c r="F542" s="467"/>
      <c r="G542" s="8"/>
      <c r="H542" s="8"/>
    </row>
    <row r="543" spans="1:8" x14ac:dyDescent="0.2">
      <c r="A543" s="8"/>
      <c r="B543" s="8"/>
      <c r="C543" s="8"/>
      <c r="D543" s="8"/>
      <c r="E543" s="8"/>
      <c r="F543" s="467"/>
      <c r="G543" s="8"/>
      <c r="H543" s="8"/>
    </row>
    <row r="544" spans="1:8" x14ac:dyDescent="0.2">
      <c r="A544" s="8"/>
      <c r="B544" s="8"/>
      <c r="C544" s="8"/>
      <c r="D544" s="8"/>
      <c r="E544" s="8"/>
      <c r="F544" s="467"/>
      <c r="G544" s="8"/>
      <c r="H544" s="8"/>
    </row>
    <row r="545" spans="1:8" x14ac:dyDescent="0.2">
      <c r="A545" s="8"/>
      <c r="B545" s="8"/>
      <c r="C545" s="8"/>
      <c r="D545" s="8"/>
      <c r="E545" s="8"/>
      <c r="F545" s="467"/>
      <c r="G545" s="8"/>
      <c r="H545" s="8"/>
    </row>
    <row r="546" spans="1:8" x14ac:dyDescent="0.2">
      <c r="A546" s="8"/>
      <c r="B546" s="8"/>
      <c r="C546" s="8"/>
      <c r="D546" s="8"/>
      <c r="E546" s="8"/>
      <c r="F546" s="467"/>
      <c r="G546" s="8"/>
      <c r="H546" s="8"/>
    </row>
    <row r="547" spans="1:8" x14ac:dyDescent="0.2">
      <c r="A547" s="8"/>
      <c r="B547" s="8"/>
      <c r="C547" s="8"/>
      <c r="D547" s="8"/>
      <c r="E547" s="8"/>
      <c r="F547" s="467"/>
      <c r="G547" s="8"/>
      <c r="H547" s="8"/>
    </row>
    <row r="548" spans="1:8" x14ac:dyDescent="0.2">
      <c r="A548" s="8"/>
      <c r="B548" s="8"/>
      <c r="C548" s="8"/>
      <c r="D548" s="8"/>
      <c r="E548" s="8"/>
      <c r="F548" s="467"/>
      <c r="G548" s="8"/>
      <c r="H548" s="8"/>
    </row>
    <row r="549" spans="1:8" x14ac:dyDescent="0.2">
      <c r="A549" s="8"/>
      <c r="B549" s="8"/>
      <c r="C549" s="8"/>
      <c r="D549" s="8"/>
      <c r="E549" s="8"/>
      <c r="F549" s="467"/>
      <c r="G549" s="8"/>
      <c r="H549" s="8"/>
    </row>
    <row r="550" spans="1:8" x14ac:dyDescent="0.2">
      <c r="A550" s="8"/>
      <c r="B550" s="8"/>
      <c r="C550" s="8"/>
      <c r="D550" s="8"/>
      <c r="E550" s="8"/>
      <c r="F550" s="467"/>
      <c r="G550" s="8"/>
      <c r="H550" s="8"/>
    </row>
    <row r="551" spans="1:8" x14ac:dyDescent="0.2">
      <c r="A551" s="8"/>
      <c r="B551" s="8"/>
      <c r="C551" s="8"/>
      <c r="D551" s="8"/>
      <c r="E551" s="8"/>
      <c r="F551" s="467"/>
      <c r="G551" s="8"/>
      <c r="H551" s="8"/>
    </row>
    <row r="552" spans="1:8" x14ac:dyDescent="0.2">
      <c r="A552" s="8"/>
      <c r="B552" s="8"/>
      <c r="C552" s="8"/>
      <c r="D552" s="8"/>
      <c r="E552" s="8"/>
      <c r="F552" s="467"/>
      <c r="G552" s="8"/>
      <c r="H552" s="8"/>
    </row>
    <row r="553" spans="1:8" x14ac:dyDescent="0.2">
      <c r="A553" s="8"/>
      <c r="B553" s="8"/>
      <c r="C553" s="8"/>
      <c r="D553" s="8"/>
      <c r="E553" s="8"/>
      <c r="F553" s="467"/>
      <c r="G553" s="8"/>
      <c r="H553" s="8"/>
    </row>
    <row r="554" spans="1:8" x14ac:dyDescent="0.2">
      <c r="A554" s="8"/>
      <c r="B554" s="8"/>
      <c r="C554" s="8"/>
      <c r="D554" s="8"/>
      <c r="E554" s="8"/>
      <c r="F554" s="467"/>
      <c r="G554" s="8"/>
      <c r="H554" s="8"/>
    </row>
    <row r="555" spans="1:8" x14ac:dyDescent="0.2">
      <c r="A555" s="8"/>
      <c r="B555" s="8"/>
      <c r="C555" s="8"/>
      <c r="D555" s="8"/>
      <c r="E555" s="8"/>
      <c r="F555" s="467"/>
      <c r="G555" s="8"/>
      <c r="H555" s="8"/>
    </row>
    <row r="556" spans="1:8" x14ac:dyDescent="0.2">
      <c r="A556" s="8"/>
      <c r="B556" s="8"/>
      <c r="C556" s="8"/>
      <c r="D556" s="8"/>
      <c r="E556" s="8"/>
      <c r="F556" s="467"/>
      <c r="G556" s="8"/>
      <c r="H556" s="8"/>
    </row>
    <row r="557" spans="1:8" x14ac:dyDescent="0.2">
      <c r="A557" s="8"/>
      <c r="B557" s="8"/>
      <c r="C557" s="8"/>
      <c r="D557" s="8"/>
      <c r="E557" s="8"/>
      <c r="F557" s="467"/>
      <c r="G557" s="8"/>
      <c r="H557" s="8"/>
    </row>
    <row r="558" spans="1:8" x14ac:dyDescent="0.2">
      <c r="A558" s="8"/>
      <c r="B558" s="8"/>
      <c r="C558" s="8"/>
      <c r="D558" s="8"/>
      <c r="E558" s="8"/>
      <c r="F558" s="467"/>
      <c r="G558" s="8"/>
      <c r="H558" s="8"/>
    </row>
    <row r="559" spans="1:8" x14ac:dyDescent="0.2">
      <c r="A559" s="8"/>
      <c r="B559" s="8"/>
      <c r="C559" s="8"/>
      <c r="D559" s="8"/>
      <c r="E559" s="8"/>
      <c r="F559" s="467"/>
      <c r="G559" s="8"/>
      <c r="H559" s="8"/>
    </row>
    <row r="560" spans="1:8" x14ac:dyDescent="0.2">
      <c r="A560" s="8"/>
      <c r="B560" s="8"/>
      <c r="C560" s="8"/>
      <c r="D560" s="8"/>
      <c r="E560" s="8"/>
      <c r="F560" s="467"/>
      <c r="G560" s="8"/>
      <c r="H560" s="8"/>
    </row>
    <row r="561" spans="1:8" x14ac:dyDescent="0.2">
      <c r="A561" s="8"/>
      <c r="B561" s="8"/>
      <c r="C561" s="8"/>
      <c r="D561" s="8"/>
      <c r="E561" s="8"/>
      <c r="F561" s="467"/>
      <c r="G561" s="8"/>
      <c r="H561" s="8"/>
    </row>
    <row r="562" spans="1:8" x14ac:dyDescent="0.2">
      <c r="A562" s="8"/>
      <c r="B562" s="8"/>
      <c r="C562" s="8"/>
      <c r="D562" s="8"/>
      <c r="E562" s="8"/>
      <c r="F562" s="467"/>
      <c r="G562" s="8"/>
      <c r="H562" s="8"/>
    </row>
    <row r="563" spans="1:8" x14ac:dyDescent="0.2">
      <c r="A563" s="8"/>
      <c r="B563" s="8"/>
      <c r="C563" s="8"/>
      <c r="D563" s="8"/>
      <c r="E563" s="8"/>
      <c r="F563" s="467"/>
      <c r="G563" s="8"/>
      <c r="H563" s="8"/>
    </row>
    <row r="564" spans="1:8" x14ac:dyDescent="0.2">
      <c r="A564" s="8"/>
      <c r="B564" s="8"/>
      <c r="C564" s="8"/>
      <c r="D564" s="8"/>
      <c r="E564" s="8"/>
      <c r="F564" s="467"/>
      <c r="G564" s="8"/>
      <c r="H564" s="8"/>
    </row>
    <row r="565" spans="1:8" x14ac:dyDescent="0.2">
      <c r="A565" s="8"/>
      <c r="B565" s="8"/>
      <c r="C565" s="8"/>
      <c r="D565" s="8"/>
      <c r="E565" s="8"/>
      <c r="F565" s="467"/>
      <c r="G565" s="8"/>
      <c r="H565" s="8"/>
    </row>
    <row r="566" spans="1:8" x14ac:dyDescent="0.2">
      <c r="A566" s="8"/>
      <c r="B566" s="8"/>
      <c r="C566" s="8"/>
      <c r="D566" s="8"/>
      <c r="E566" s="8"/>
      <c r="F566" s="467"/>
      <c r="G566" s="8"/>
      <c r="H566" s="8"/>
    </row>
    <row r="567" spans="1:8" x14ac:dyDescent="0.2">
      <c r="A567" s="8"/>
      <c r="B567" s="8"/>
      <c r="C567" s="8"/>
      <c r="D567" s="8"/>
      <c r="E567" s="8"/>
      <c r="F567" s="467"/>
      <c r="G567" s="8"/>
      <c r="H567" s="8"/>
    </row>
    <row r="568" spans="1:8" x14ac:dyDescent="0.2">
      <c r="A568" s="8"/>
      <c r="B568" s="8"/>
      <c r="C568" s="8"/>
      <c r="D568" s="8"/>
      <c r="E568" s="8"/>
      <c r="F568" s="467"/>
      <c r="G568" s="8"/>
      <c r="H568" s="8"/>
    </row>
    <row r="569" spans="1:8" x14ac:dyDescent="0.2">
      <c r="A569" s="8"/>
      <c r="B569" s="8"/>
      <c r="C569" s="8"/>
      <c r="D569" s="8"/>
      <c r="E569" s="8"/>
      <c r="F569" s="467"/>
      <c r="G569" s="8"/>
      <c r="H569" s="8"/>
    </row>
    <row r="570" spans="1:8" x14ac:dyDescent="0.2">
      <c r="A570" s="8"/>
      <c r="B570" s="8"/>
      <c r="C570" s="8"/>
      <c r="D570" s="8"/>
      <c r="E570" s="8"/>
      <c r="F570" s="467"/>
      <c r="G570" s="8"/>
      <c r="H570" s="8"/>
    </row>
    <row r="571" spans="1:8" x14ac:dyDescent="0.2">
      <c r="A571" s="8"/>
      <c r="B571" s="8"/>
      <c r="C571" s="8"/>
      <c r="D571" s="8"/>
      <c r="E571" s="8"/>
      <c r="F571" s="467"/>
      <c r="G571" s="8"/>
      <c r="H571" s="8"/>
    </row>
    <row r="572" spans="1:8" x14ac:dyDescent="0.2">
      <c r="A572" s="8"/>
      <c r="B572" s="8"/>
      <c r="C572" s="8"/>
      <c r="D572" s="8"/>
      <c r="E572" s="8"/>
      <c r="F572" s="467"/>
      <c r="G572" s="8"/>
      <c r="H572" s="8"/>
    </row>
    <row r="573" spans="1:8" x14ac:dyDescent="0.2">
      <c r="A573" s="8"/>
      <c r="B573" s="8"/>
      <c r="C573" s="8"/>
      <c r="D573" s="8"/>
      <c r="E573" s="8"/>
      <c r="F573" s="467"/>
      <c r="G573" s="8"/>
      <c r="H573" s="8"/>
    </row>
    <row r="574" spans="1:8" x14ac:dyDescent="0.2">
      <c r="A574" s="8"/>
      <c r="B574" s="8"/>
      <c r="C574" s="8"/>
      <c r="D574" s="8"/>
      <c r="E574" s="8"/>
      <c r="F574" s="467"/>
      <c r="G574" s="8"/>
      <c r="H574" s="8"/>
    </row>
    <row r="575" spans="1:8" x14ac:dyDescent="0.2">
      <c r="A575" s="8"/>
      <c r="B575" s="8"/>
      <c r="C575" s="8"/>
      <c r="D575" s="8"/>
      <c r="E575" s="8"/>
      <c r="F575" s="467"/>
      <c r="G575" s="8"/>
      <c r="H575" s="8"/>
    </row>
    <row r="576" spans="1:8" x14ac:dyDescent="0.2">
      <c r="A576" s="8"/>
      <c r="B576" s="8"/>
      <c r="C576" s="8"/>
      <c r="D576" s="8"/>
      <c r="E576" s="8"/>
      <c r="F576" s="467"/>
      <c r="G576" s="8"/>
      <c r="H576" s="8"/>
    </row>
    <row r="577" spans="1:8" x14ac:dyDescent="0.2">
      <c r="A577" s="8"/>
      <c r="B577" s="8"/>
      <c r="C577" s="8"/>
      <c r="D577" s="8"/>
      <c r="E577" s="8"/>
      <c r="F577" s="467"/>
      <c r="G577" s="8"/>
      <c r="H577" s="8"/>
    </row>
    <row r="578" spans="1:8" x14ac:dyDescent="0.2">
      <c r="A578" s="8"/>
      <c r="B578" s="8"/>
      <c r="C578" s="8"/>
      <c r="D578" s="8"/>
      <c r="E578" s="8"/>
      <c r="F578" s="467"/>
      <c r="G578" s="8"/>
      <c r="H578" s="8"/>
    </row>
    <row r="579" spans="1:8" x14ac:dyDescent="0.2">
      <c r="A579" s="8"/>
      <c r="B579" s="8"/>
      <c r="C579" s="8"/>
      <c r="D579" s="8"/>
      <c r="E579" s="8"/>
      <c r="F579" s="467"/>
      <c r="G579" s="8"/>
      <c r="H579" s="8"/>
    </row>
    <row r="580" spans="1:8" x14ac:dyDescent="0.2">
      <c r="A580" s="8"/>
      <c r="B580" s="8"/>
      <c r="C580" s="8"/>
      <c r="D580" s="8"/>
      <c r="E580" s="8"/>
      <c r="F580" s="467"/>
      <c r="G580" s="8"/>
      <c r="H580" s="8"/>
    </row>
    <row r="581" spans="1:8" x14ac:dyDescent="0.2">
      <c r="A581" s="8"/>
      <c r="B581" s="8"/>
      <c r="C581" s="8"/>
      <c r="D581" s="8"/>
      <c r="E581" s="8"/>
      <c r="F581" s="467"/>
      <c r="G581" s="8"/>
      <c r="H581" s="8"/>
    </row>
    <row r="582" spans="1:8" x14ac:dyDescent="0.2">
      <c r="A582" s="8"/>
      <c r="B582" s="8"/>
      <c r="C582" s="8"/>
      <c r="D582" s="8"/>
      <c r="E582" s="8"/>
      <c r="F582" s="467"/>
      <c r="G582" s="8"/>
      <c r="H582" s="8"/>
    </row>
    <row r="583" spans="1:8" x14ac:dyDescent="0.2">
      <c r="A583" s="8"/>
      <c r="B583" s="8"/>
      <c r="C583" s="8"/>
      <c r="D583" s="8"/>
      <c r="E583" s="8"/>
      <c r="F583" s="467"/>
      <c r="G583" s="8"/>
      <c r="H583" s="8"/>
    </row>
    <row r="584" spans="1:8" x14ac:dyDescent="0.2">
      <c r="A584" s="8"/>
      <c r="B584" s="8"/>
      <c r="C584" s="8"/>
      <c r="D584" s="8"/>
      <c r="E584" s="8"/>
      <c r="F584" s="467"/>
      <c r="G584" s="8"/>
      <c r="H584" s="8"/>
    </row>
    <row r="585" spans="1:8" x14ac:dyDescent="0.2">
      <c r="A585" s="8"/>
      <c r="B585" s="8"/>
      <c r="C585" s="8"/>
      <c r="D585" s="8"/>
      <c r="E585" s="8"/>
      <c r="F585" s="467"/>
      <c r="G585" s="8"/>
      <c r="H585" s="8"/>
    </row>
    <row r="586" spans="1:8" x14ac:dyDescent="0.2">
      <c r="A586" s="8"/>
      <c r="B586" s="8"/>
      <c r="C586" s="8"/>
      <c r="D586" s="8"/>
      <c r="E586" s="8"/>
      <c r="F586" s="467"/>
      <c r="G586" s="8"/>
      <c r="H586" s="8"/>
    </row>
    <row r="587" spans="1:8" x14ac:dyDescent="0.2">
      <c r="A587" s="8"/>
      <c r="B587" s="8"/>
      <c r="C587" s="8"/>
      <c r="D587" s="8"/>
      <c r="E587" s="8"/>
      <c r="F587" s="467"/>
      <c r="G587" s="8"/>
      <c r="H587" s="8"/>
    </row>
    <row r="588" spans="1:8" x14ac:dyDescent="0.2">
      <c r="A588" s="8"/>
      <c r="B588" s="8"/>
      <c r="C588" s="8"/>
      <c r="D588" s="8"/>
      <c r="E588" s="8"/>
      <c r="F588" s="467"/>
      <c r="G588" s="8"/>
      <c r="H588" s="8"/>
    </row>
    <row r="589" spans="1:8" x14ac:dyDescent="0.2">
      <c r="A589" s="8"/>
      <c r="B589" s="8"/>
      <c r="C589" s="8"/>
      <c r="D589" s="8"/>
      <c r="E589" s="8"/>
      <c r="F589" s="467"/>
      <c r="G589" s="8"/>
      <c r="H589" s="8"/>
    </row>
    <row r="590" spans="1:8" x14ac:dyDescent="0.2">
      <c r="A590" s="8"/>
      <c r="B590" s="8"/>
      <c r="C590" s="8"/>
      <c r="D590" s="8"/>
      <c r="E590" s="8"/>
      <c r="F590" s="467"/>
      <c r="G590" s="8"/>
      <c r="H590" s="8"/>
    </row>
    <row r="591" spans="1:8" x14ac:dyDescent="0.2">
      <c r="A591" s="8"/>
      <c r="B591" s="8"/>
      <c r="C591" s="8"/>
      <c r="D591" s="8"/>
      <c r="E591" s="8"/>
      <c r="F591" s="467"/>
      <c r="G591" s="8"/>
      <c r="H591" s="8"/>
    </row>
    <row r="592" spans="1:8" x14ac:dyDescent="0.2">
      <c r="A592" s="8"/>
      <c r="B592" s="8"/>
      <c r="C592" s="8"/>
      <c r="D592" s="8"/>
      <c r="E592" s="8"/>
      <c r="F592" s="467"/>
      <c r="G592" s="8"/>
      <c r="H592" s="8"/>
    </row>
    <row r="593" spans="1:8" x14ac:dyDescent="0.2">
      <c r="A593" s="8"/>
      <c r="B593" s="8"/>
      <c r="C593" s="8"/>
      <c r="D593" s="8"/>
      <c r="E593" s="8"/>
      <c r="F593" s="467"/>
      <c r="G593" s="8"/>
      <c r="H593" s="8"/>
    </row>
    <row r="594" spans="1:8" x14ac:dyDescent="0.2">
      <c r="A594" s="8"/>
      <c r="B594" s="8"/>
      <c r="C594" s="8"/>
      <c r="D594" s="8"/>
      <c r="E594" s="8"/>
      <c r="F594" s="467"/>
      <c r="G594" s="8"/>
      <c r="H594" s="8"/>
    </row>
    <row r="595" spans="1:8" x14ac:dyDescent="0.2">
      <c r="A595" s="8"/>
      <c r="B595" s="8"/>
      <c r="C595" s="8"/>
      <c r="D595" s="8"/>
      <c r="E595" s="8"/>
      <c r="F595" s="467"/>
      <c r="G595" s="8"/>
      <c r="H595" s="8"/>
    </row>
    <row r="596" spans="1:8" x14ac:dyDescent="0.2">
      <c r="A596" s="8"/>
      <c r="B596" s="8"/>
      <c r="C596" s="8"/>
      <c r="D596" s="8"/>
      <c r="E596" s="8"/>
      <c r="F596" s="467"/>
      <c r="G596" s="8"/>
      <c r="H596" s="8"/>
    </row>
    <row r="597" spans="1:8" x14ac:dyDescent="0.2">
      <c r="A597" s="8"/>
      <c r="B597" s="8"/>
      <c r="C597" s="8"/>
      <c r="D597" s="8"/>
      <c r="E597" s="8"/>
      <c r="F597" s="467"/>
      <c r="G597" s="8"/>
      <c r="H597" s="8"/>
    </row>
    <row r="598" spans="1:8" x14ac:dyDescent="0.2">
      <c r="A598" s="8"/>
      <c r="B598" s="8"/>
      <c r="C598" s="8"/>
      <c r="D598" s="8"/>
      <c r="E598" s="8"/>
      <c r="F598" s="467"/>
      <c r="G598" s="8"/>
      <c r="H598" s="8"/>
    </row>
    <row r="599" spans="1:8" x14ac:dyDescent="0.2">
      <c r="A599" s="8"/>
      <c r="B599" s="8"/>
      <c r="C599" s="8"/>
      <c r="D599" s="8"/>
      <c r="E599" s="8"/>
      <c r="F599" s="467"/>
      <c r="G599" s="8"/>
      <c r="H599" s="8"/>
    </row>
    <row r="600" spans="1:8" x14ac:dyDescent="0.2">
      <c r="A600" s="8"/>
      <c r="B600" s="8"/>
      <c r="C600" s="8"/>
      <c r="D600" s="8"/>
      <c r="E600" s="8"/>
      <c r="F600" s="467"/>
      <c r="G600" s="8"/>
      <c r="H600" s="8"/>
    </row>
    <row r="601" spans="1:8" x14ac:dyDescent="0.2">
      <c r="A601" s="8"/>
      <c r="B601" s="8"/>
      <c r="C601" s="8"/>
      <c r="D601" s="8"/>
      <c r="E601" s="8"/>
      <c r="F601" s="467"/>
      <c r="G601" s="8"/>
      <c r="H601" s="8"/>
    </row>
    <row r="602" spans="1:8" x14ac:dyDescent="0.2">
      <c r="A602" s="8"/>
      <c r="B602" s="8"/>
      <c r="C602" s="8"/>
      <c r="D602" s="8"/>
      <c r="E602" s="8"/>
      <c r="F602" s="467"/>
      <c r="G602" s="8"/>
      <c r="H602" s="8"/>
    </row>
    <row r="603" spans="1:8" x14ac:dyDescent="0.2">
      <c r="A603" s="8"/>
      <c r="B603" s="8"/>
      <c r="C603" s="8"/>
      <c r="D603" s="8"/>
      <c r="E603" s="8"/>
      <c r="F603" s="467"/>
      <c r="G603" s="8"/>
      <c r="H603" s="8"/>
    </row>
    <row r="604" spans="1:8" x14ac:dyDescent="0.2">
      <c r="A604" s="8"/>
      <c r="B604" s="8"/>
      <c r="C604" s="8"/>
      <c r="D604" s="8"/>
      <c r="E604" s="8"/>
      <c r="F604" s="467"/>
      <c r="G604" s="8"/>
      <c r="H604" s="8"/>
    </row>
    <row r="605" spans="1:8" x14ac:dyDescent="0.2">
      <c r="A605" s="8"/>
      <c r="B605" s="8"/>
      <c r="C605" s="8"/>
      <c r="D605" s="8"/>
      <c r="E605" s="8"/>
      <c r="F605" s="467"/>
      <c r="G605" s="8"/>
      <c r="H605" s="8"/>
    </row>
    <row r="606" spans="1:8" x14ac:dyDescent="0.2">
      <c r="A606" s="8"/>
      <c r="B606" s="8"/>
      <c r="C606" s="8"/>
      <c r="D606" s="8"/>
      <c r="E606" s="8"/>
      <c r="F606" s="467"/>
      <c r="G606" s="8"/>
      <c r="H606" s="8"/>
    </row>
    <row r="607" spans="1:8" x14ac:dyDescent="0.2">
      <c r="A607" s="8"/>
      <c r="B607" s="8"/>
      <c r="C607" s="8"/>
      <c r="D607" s="8"/>
      <c r="E607" s="8"/>
      <c r="F607" s="467"/>
      <c r="G607" s="8"/>
      <c r="H607" s="8"/>
    </row>
    <row r="608" spans="1:8" x14ac:dyDescent="0.2">
      <c r="A608" s="8"/>
      <c r="B608" s="8"/>
      <c r="C608" s="8"/>
      <c r="D608" s="8"/>
      <c r="E608" s="8"/>
      <c r="F608" s="467"/>
      <c r="G608" s="8"/>
      <c r="H608" s="8"/>
    </row>
    <row r="609" spans="1:8" x14ac:dyDescent="0.2">
      <c r="A609" s="8"/>
      <c r="B609" s="8"/>
      <c r="C609" s="8"/>
      <c r="D609" s="8"/>
      <c r="E609" s="8"/>
      <c r="F609" s="467"/>
      <c r="G609" s="8"/>
      <c r="H609" s="8"/>
    </row>
    <row r="610" spans="1:8" x14ac:dyDescent="0.2">
      <c r="A610" s="8"/>
      <c r="B610" s="8"/>
      <c r="C610" s="8"/>
      <c r="D610" s="8"/>
      <c r="E610" s="8"/>
      <c r="F610" s="467"/>
      <c r="G610" s="8"/>
      <c r="H610" s="8"/>
    </row>
    <row r="611" spans="1:8" x14ac:dyDescent="0.2">
      <c r="A611" s="8"/>
      <c r="B611" s="8"/>
      <c r="C611" s="8"/>
      <c r="D611" s="8"/>
      <c r="E611" s="8"/>
      <c r="F611" s="467"/>
      <c r="G611" s="8"/>
      <c r="H611" s="8"/>
    </row>
    <row r="612" spans="1:8" x14ac:dyDescent="0.2">
      <c r="A612" s="8"/>
      <c r="B612" s="8"/>
      <c r="C612" s="8"/>
      <c r="D612" s="8"/>
      <c r="E612" s="8"/>
      <c r="F612" s="467"/>
      <c r="G612" s="8"/>
      <c r="H612" s="8"/>
    </row>
    <row r="613" spans="1:8" x14ac:dyDescent="0.2">
      <c r="A613" s="8"/>
      <c r="B613" s="8"/>
      <c r="C613" s="8"/>
      <c r="D613" s="8"/>
      <c r="E613" s="8"/>
      <c r="F613" s="467"/>
      <c r="G613" s="8"/>
      <c r="H613" s="8"/>
    </row>
    <row r="614" spans="1:8" x14ac:dyDescent="0.2">
      <c r="A614" s="8"/>
      <c r="B614" s="8"/>
      <c r="C614" s="8"/>
      <c r="D614" s="8"/>
      <c r="E614" s="8"/>
      <c r="F614" s="467"/>
      <c r="G614" s="8"/>
      <c r="H614" s="8"/>
    </row>
    <row r="615" spans="1:8" x14ac:dyDescent="0.2">
      <c r="A615" s="8"/>
      <c r="B615" s="8"/>
      <c r="C615" s="8"/>
      <c r="D615" s="8"/>
      <c r="E615" s="8"/>
      <c r="F615" s="467"/>
      <c r="G615" s="8"/>
      <c r="H615" s="8"/>
    </row>
    <row r="616" spans="1:8" x14ac:dyDescent="0.2">
      <c r="A616" s="8"/>
      <c r="B616" s="8"/>
      <c r="C616" s="8"/>
      <c r="D616" s="8"/>
      <c r="E616" s="8"/>
      <c r="F616" s="467"/>
      <c r="G616" s="8"/>
      <c r="H616" s="8"/>
    </row>
    <row r="617" spans="1:8" x14ac:dyDescent="0.2">
      <c r="A617" s="8"/>
      <c r="B617" s="8"/>
      <c r="C617" s="8"/>
      <c r="D617" s="8"/>
      <c r="E617" s="8"/>
      <c r="F617" s="467"/>
      <c r="G617" s="8"/>
      <c r="H617" s="8"/>
    </row>
    <row r="618" spans="1:8" x14ac:dyDescent="0.2">
      <c r="A618" s="8"/>
      <c r="B618" s="8"/>
      <c r="C618" s="8"/>
      <c r="D618" s="8"/>
      <c r="E618" s="8"/>
      <c r="F618" s="467"/>
      <c r="G618" s="8"/>
      <c r="H618" s="8"/>
    </row>
    <row r="619" spans="1:8" x14ac:dyDescent="0.2">
      <c r="A619" s="8"/>
      <c r="B619" s="8"/>
      <c r="C619" s="8"/>
      <c r="D619" s="8"/>
      <c r="E619" s="8"/>
      <c r="F619" s="467"/>
      <c r="G619" s="8"/>
      <c r="H619" s="8"/>
    </row>
    <row r="620" spans="1:8" x14ac:dyDescent="0.2">
      <c r="A620" s="8"/>
      <c r="B620" s="8"/>
      <c r="C620" s="8"/>
      <c r="D620" s="8"/>
      <c r="E620" s="8"/>
      <c r="F620" s="467"/>
      <c r="G620" s="8"/>
      <c r="H620" s="8"/>
    </row>
    <row r="621" spans="1:8" x14ac:dyDescent="0.2">
      <c r="A621" s="8"/>
      <c r="B621" s="8"/>
      <c r="C621" s="8"/>
      <c r="D621" s="8"/>
      <c r="E621" s="8"/>
      <c r="F621" s="467"/>
      <c r="G621" s="8"/>
      <c r="H621" s="8"/>
    </row>
    <row r="622" spans="1:8" x14ac:dyDescent="0.2">
      <c r="A622" s="8"/>
      <c r="B622" s="8"/>
      <c r="C622" s="8"/>
      <c r="D622" s="8"/>
      <c r="E622" s="8"/>
      <c r="F622" s="467"/>
      <c r="G622" s="8"/>
      <c r="H622" s="8"/>
    </row>
    <row r="623" spans="1:8" x14ac:dyDescent="0.2">
      <c r="A623" s="8"/>
      <c r="B623" s="8"/>
      <c r="C623" s="8"/>
      <c r="D623" s="8"/>
      <c r="E623" s="8"/>
      <c r="F623" s="467"/>
      <c r="G623" s="8"/>
      <c r="H623" s="8"/>
    </row>
    <row r="624" spans="1:8" x14ac:dyDescent="0.2">
      <c r="A624" s="8"/>
      <c r="B624" s="8"/>
      <c r="C624" s="8"/>
      <c r="D624" s="8"/>
      <c r="E624" s="8"/>
      <c r="F624" s="467"/>
      <c r="G624" s="8"/>
      <c r="H624" s="8"/>
    </row>
    <row r="625" spans="1:8" x14ac:dyDescent="0.2">
      <c r="A625" s="8"/>
      <c r="B625" s="8"/>
      <c r="C625" s="8"/>
      <c r="D625" s="8"/>
      <c r="E625" s="8"/>
      <c r="F625" s="467"/>
      <c r="G625" s="8"/>
      <c r="H625" s="8"/>
    </row>
    <row r="626" spans="1:8" x14ac:dyDescent="0.2">
      <c r="A626" s="8"/>
      <c r="B626" s="8"/>
      <c r="C626" s="8"/>
      <c r="D626" s="8"/>
      <c r="E626" s="8"/>
      <c r="F626" s="467"/>
      <c r="G626" s="8"/>
      <c r="H626" s="8"/>
    </row>
    <row r="627" spans="1:8" x14ac:dyDescent="0.2">
      <c r="A627" s="8"/>
      <c r="B627" s="8"/>
      <c r="C627" s="8"/>
      <c r="D627" s="8"/>
      <c r="E627" s="8"/>
      <c r="F627" s="467"/>
      <c r="G627" s="8"/>
      <c r="H627" s="8"/>
    </row>
    <row r="628" spans="1:8" x14ac:dyDescent="0.2">
      <c r="A628" s="8"/>
      <c r="B628" s="8"/>
      <c r="C628" s="8"/>
      <c r="D628" s="8"/>
      <c r="E628" s="8"/>
      <c r="F628" s="467"/>
      <c r="G628" s="8"/>
      <c r="H628" s="8"/>
    </row>
    <row r="629" spans="1:8" x14ac:dyDescent="0.2">
      <c r="A629" s="8"/>
      <c r="B629" s="8"/>
      <c r="C629" s="8"/>
      <c r="D629" s="8"/>
      <c r="E629" s="8"/>
      <c r="F629" s="467"/>
      <c r="G629" s="8"/>
      <c r="H629" s="8"/>
    </row>
    <row r="630" spans="1:8" x14ac:dyDescent="0.2">
      <c r="A630" s="8"/>
      <c r="B630" s="8"/>
      <c r="C630" s="8"/>
      <c r="D630" s="8"/>
      <c r="E630" s="8"/>
      <c r="F630" s="467"/>
      <c r="G630" s="8"/>
      <c r="H630" s="8"/>
    </row>
    <row r="631" spans="1:8" x14ac:dyDescent="0.2">
      <c r="A631" s="8"/>
      <c r="B631" s="8"/>
      <c r="C631" s="8"/>
      <c r="D631" s="8"/>
      <c r="E631" s="8"/>
      <c r="F631" s="467"/>
      <c r="G631" s="8"/>
      <c r="H631" s="8"/>
    </row>
    <row r="632" spans="1:8" x14ac:dyDescent="0.2">
      <c r="A632" s="8"/>
      <c r="B632" s="8"/>
      <c r="C632" s="8"/>
      <c r="D632" s="8"/>
      <c r="E632" s="8"/>
      <c r="F632" s="467"/>
      <c r="G632" s="8"/>
      <c r="H632" s="8"/>
    </row>
    <row r="633" spans="1:8" x14ac:dyDescent="0.2">
      <c r="A633" s="8"/>
      <c r="B633" s="8"/>
      <c r="C633" s="8"/>
      <c r="D633" s="8"/>
      <c r="E633" s="8"/>
      <c r="F633" s="467"/>
      <c r="G633" s="8"/>
      <c r="H633" s="8"/>
    </row>
    <row r="634" spans="1:8" x14ac:dyDescent="0.2">
      <c r="A634" s="8"/>
      <c r="B634" s="8"/>
      <c r="C634" s="8"/>
      <c r="D634" s="8"/>
      <c r="E634" s="8"/>
      <c r="F634" s="467"/>
      <c r="G634" s="8"/>
      <c r="H634" s="8"/>
    </row>
    <row r="635" spans="1:8" x14ac:dyDescent="0.2">
      <c r="A635" s="8"/>
      <c r="B635" s="8"/>
      <c r="C635" s="8"/>
      <c r="D635" s="8"/>
      <c r="E635" s="8"/>
      <c r="F635" s="467"/>
      <c r="G635" s="8"/>
      <c r="H635" s="8"/>
    </row>
    <row r="636" spans="1:8" x14ac:dyDescent="0.2">
      <c r="A636" s="8"/>
      <c r="B636" s="8"/>
      <c r="C636" s="8"/>
      <c r="D636" s="8"/>
      <c r="E636" s="8"/>
      <c r="F636" s="467"/>
      <c r="G636" s="8"/>
      <c r="H636" s="8"/>
    </row>
    <row r="637" spans="1:8" x14ac:dyDescent="0.2">
      <c r="A637" s="8"/>
      <c r="B637" s="8"/>
      <c r="C637" s="8"/>
      <c r="D637" s="8"/>
      <c r="E637" s="8"/>
      <c r="F637" s="467"/>
      <c r="G637" s="8"/>
      <c r="H637" s="8"/>
    </row>
    <row r="638" spans="1:8" x14ac:dyDescent="0.2">
      <c r="A638" s="8"/>
      <c r="B638" s="8"/>
      <c r="C638" s="8"/>
      <c r="D638" s="8"/>
      <c r="E638" s="8"/>
      <c r="F638" s="467"/>
      <c r="G638" s="8"/>
      <c r="H638" s="8"/>
    </row>
    <row r="639" spans="1:8" x14ac:dyDescent="0.2">
      <c r="A639" s="8"/>
      <c r="B639" s="8"/>
      <c r="C639" s="8"/>
      <c r="D639" s="8"/>
      <c r="E639" s="8"/>
      <c r="F639" s="467"/>
      <c r="G639" s="8"/>
      <c r="H639" s="8"/>
    </row>
    <row r="640" spans="1:8" x14ac:dyDescent="0.2">
      <c r="A640" s="8"/>
      <c r="B640" s="8"/>
      <c r="C640" s="8"/>
      <c r="D640" s="8"/>
      <c r="E640" s="8"/>
      <c r="F640" s="467"/>
      <c r="G640" s="8"/>
      <c r="H640" s="8"/>
    </row>
    <row r="641" spans="1:8" x14ac:dyDescent="0.2">
      <c r="A641" s="8"/>
      <c r="B641" s="8"/>
      <c r="C641" s="8"/>
      <c r="D641" s="8"/>
      <c r="E641" s="8"/>
      <c r="F641" s="467"/>
      <c r="G641" s="8"/>
      <c r="H641" s="8"/>
    </row>
    <row r="642" spans="1:8" x14ac:dyDescent="0.2">
      <c r="A642" s="8"/>
      <c r="B642" s="8"/>
      <c r="C642" s="8"/>
      <c r="D642" s="8"/>
      <c r="E642" s="8"/>
      <c r="F642" s="467"/>
      <c r="G642" s="8"/>
      <c r="H642" s="8"/>
    </row>
    <row r="643" spans="1:8" x14ac:dyDescent="0.2">
      <c r="A643" s="8"/>
      <c r="B643" s="8"/>
      <c r="C643" s="8"/>
      <c r="D643" s="8"/>
      <c r="E643" s="8"/>
      <c r="F643" s="467"/>
      <c r="G643" s="8"/>
      <c r="H643" s="8"/>
    </row>
    <row r="644" spans="1:8" x14ac:dyDescent="0.2">
      <c r="A644" s="8"/>
      <c r="B644" s="8"/>
      <c r="C644" s="8"/>
      <c r="D644" s="8"/>
      <c r="E644" s="8"/>
      <c r="F644" s="467"/>
      <c r="G644" s="8"/>
      <c r="H644" s="8"/>
    </row>
    <row r="645" spans="1:8" x14ac:dyDescent="0.2">
      <c r="A645" s="8"/>
      <c r="B645" s="8"/>
      <c r="C645" s="8"/>
      <c r="D645" s="8"/>
      <c r="E645" s="8"/>
      <c r="F645" s="467"/>
      <c r="G645" s="8"/>
      <c r="H645" s="8"/>
    </row>
    <row r="646" spans="1:8" x14ac:dyDescent="0.2">
      <c r="A646" s="8"/>
      <c r="B646" s="8"/>
      <c r="C646" s="8"/>
      <c r="D646" s="8"/>
      <c r="E646" s="8"/>
      <c r="F646" s="467"/>
      <c r="G646" s="8"/>
      <c r="H646" s="8"/>
    </row>
    <row r="647" spans="1:8" x14ac:dyDescent="0.2">
      <c r="A647" s="8"/>
      <c r="B647" s="8"/>
      <c r="C647" s="8"/>
      <c r="D647" s="8"/>
      <c r="E647" s="8"/>
      <c r="F647" s="467"/>
      <c r="G647" s="8"/>
      <c r="H647" s="8"/>
    </row>
    <row r="648" spans="1:8" x14ac:dyDescent="0.2">
      <c r="A648" s="8"/>
      <c r="B648" s="8"/>
      <c r="C648" s="8"/>
      <c r="D648" s="8"/>
      <c r="E648" s="8"/>
      <c r="F648" s="467"/>
      <c r="G648" s="8"/>
      <c r="H648" s="8"/>
    </row>
    <row r="649" spans="1:8" x14ac:dyDescent="0.2">
      <c r="A649" s="8"/>
      <c r="B649" s="8"/>
      <c r="C649" s="8"/>
      <c r="D649" s="8"/>
      <c r="E649" s="8"/>
      <c r="F649" s="467"/>
      <c r="G649" s="8"/>
      <c r="H649" s="8"/>
    </row>
    <row r="650" spans="1:8" x14ac:dyDescent="0.2">
      <c r="A650" s="8"/>
      <c r="B650" s="8"/>
      <c r="C650" s="8"/>
      <c r="D650" s="8"/>
      <c r="E650" s="8"/>
      <c r="F650" s="467"/>
      <c r="G650" s="8"/>
      <c r="H650" s="8"/>
    </row>
    <row r="651" spans="1:8" x14ac:dyDescent="0.2">
      <c r="A651" s="8"/>
      <c r="B651" s="8"/>
      <c r="C651" s="8"/>
      <c r="D651" s="8"/>
      <c r="E651" s="8"/>
      <c r="F651" s="467"/>
      <c r="G651" s="8"/>
      <c r="H651" s="8"/>
    </row>
    <row r="652" spans="1:8" x14ac:dyDescent="0.2">
      <c r="A652" s="8"/>
      <c r="B652" s="8"/>
      <c r="C652" s="8"/>
      <c r="D652" s="8"/>
      <c r="E652" s="8"/>
      <c r="F652" s="467"/>
      <c r="G652" s="8"/>
      <c r="H652" s="8"/>
    </row>
    <row r="653" spans="1:8" x14ac:dyDescent="0.2">
      <c r="A653" s="8"/>
      <c r="B653" s="8"/>
      <c r="C653" s="8"/>
      <c r="D653" s="8"/>
      <c r="E653" s="8"/>
      <c r="F653" s="467"/>
      <c r="G653" s="8"/>
      <c r="H653" s="8"/>
    </row>
    <row r="654" spans="1:8" x14ac:dyDescent="0.2">
      <c r="A654" s="8"/>
      <c r="B654" s="8"/>
      <c r="C654" s="8"/>
      <c r="D654" s="8"/>
      <c r="E654" s="8"/>
      <c r="F654" s="467"/>
      <c r="G654" s="8"/>
      <c r="H654" s="8"/>
    </row>
    <row r="655" spans="1:8" x14ac:dyDescent="0.2">
      <c r="A655" s="8"/>
      <c r="B655" s="8"/>
      <c r="C655" s="8"/>
      <c r="D655" s="8"/>
      <c r="E655" s="8"/>
      <c r="F655" s="467"/>
      <c r="G655" s="8"/>
      <c r="H655" s="8"/>
    </row>
    <row r="656" spans="1:8" x14ac:dyDescent="0.2">
      <c r="A656" s="8"/>
      <c r="B656" s="8"/>
      <c r="C656" s="8"/>
      <c r="D656" s="8"/>
      <c r="E656" s="8"/>
      <c r="F656" s="467"/>
      <c r="G656" s="8"/>
      <c r="H656" s="8"/>
    </row>
    <row r="657" spans="1:8" x14ac:dyDescent="0.2">
      <c r="A657" s="8"/>
      <c r="B657" s="8"/>
      <c r="C657" s="8"/>
      <c r="D657" s="8"/>
      <c r="E657" s="8"/>
      <c r="F657" s="467"/>
      <c r="G657" s="8"/>
      <c r="H657" s="8"/>
    </row>
    <row r="658" spans="1:8" x14ac:dyDescent="0.2">
      <c r="A658" s="8"/>
      <c r="B658" s="8"/>
      <c r="C658" s="8"/>
      <c r="D658" s="8"/>
      <c r="E658" s="8"/>
      <c r="F658" s="467"/>
      <c r="G658" s="8"/>
      <c r="H658" s="8"/>
    </row>
    <row r="659" spans="1:8" x14ac:dyDescent="0.2">
      <c r="A659" s="8"/>
      <c r="B659" s="8"/>
      <c r="C659" s="8"/>
      <c r="D659" s="8"/>
      <c r="E659" s="8"/>
      <c r="F659" s="467"/>
      <c r="G659" s="8"/>
      <c r="H659" s="8"/>
    </row>
    <row r="660" spans="1:8" x14ac:dyDescent="0.2">
      <c r="A660" s="8"/>
      <c r="B660" s="8"/>
      <c r="C660" s="8"/>
      <c r="D660" s="8"/>
      <c r="E660" s="8"/>
      <c r="F660" s="467"/>
      <c r="G660" s="8"/>
      <c r="H660" s="8"/>
    </row>
    <row r="661" spans="1:8" x14ac:dyDescent="0.2">
      <c r="A661" s="8"/>
      <c r="B661" s="8"/>
      <c r="C661" s="8"/>
      <c r="D661" s="8"/>
      <c r="E661" s="8"/>
      <c r="F661" s="467"/>
      <c r="G661" s="8"/>
      <c r="H661" s="8"/>
    </row>
    <row r="662" spans="1:8" x14ac:dyDescent="0.2">
      <c r="A662" s="8"/>
      <c r="B662" s="8"/>
      <c r="C662" s="8"/>
      <c r="D662" s="8"/>
      <c r="E662" s="8"/>
      <c r="F662" s="467"/>
      <c r="G662" s="8"/>
      <c r="H662" s="8"/>
    </row>
    <row r="663" spans="1:8" x14ac:dyDescent="0.2">
      <c r="A663" s="8"/>
      <c r="B663" s="8"/>
      <c r="C663" s="8"/>
      <c r="D663" s="8"/>
      <c r="E663" s="8"/>
      <c r="F663" s="467"/>
      <c r="G663" s="8"/>
      <c r="H663" s="8"/>
    </row>
  </sheetData>
  <protectedRanges>
    <protectedRange password="CC03" sqref="E14" name="Range1_20_2_2"/>
    <protectedRange password="CC03" sqref="E16" name="Range1_20_2_7"/>
  </protectedRanges>
  <mergeCells count="9">
    <mergeCell ref="A43:A44"/>
    <mergeCell ref="B43:E44"/>
    <mergeCell ref="F43:F44"/>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firstPageNumber="8" orientation="portrait" useFirstPageNumber="1" r:id="rId1"/>
  <headerFooter alignWithMargins="0">
    <oddHeader>&amp;L&amp;"Arial Narrow,Bold"MAHWELERENG ROADS AND STORM-WATER
SCHEDULE A: ROADWORKS&amp;R&amp;"Arial Narrow,Regular"
&amp;"Arial Narrow,Bold"SECTION 3100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672"/>
  <sheetViews>
    <sheetView view="pageBreakPreview" topLeftCell="A16" zoomScaleNormal="100" zoomScaleSheetLayoutView="100" workbookViewId="0">
      <selection activeCell="E18" sqref="E18"/>
    </sheetView>
  </sheetViews>
  <sheetFormatPr defaultRowHeight="12.75" x14ac:dyDescent="0.2"/>
  <cols>
    <col min="1" max="1" width="8.5703125" style="87" customWidth="1"/>
    <col min="2" max="2" width="41.28515625" style="87" customWidth="1"/>
    <col min="3" max="3" width="9" style="87" customWidth="1"/>
    <col min="4" max="4" width="11.28515625" style="87" customWidth="1"/>
    <col min="5" max="5" width="10.7109375" style="446" customWidth="1"/>
    <col min="6" max="6" width="12.42578125" style="299" customWidth="1"/>
    <col min="7" max="7" width="9.140625" style="87"/>
    <col min="8" max="8" width="14.85546875" style="87" customWidth="1"/>
    <col min="9" max="10" width="6.42578125" style="87" customWidth="1"/>
    <col min="11" max="16384" width="9.140625" style="87"/>
  </cols>
  <sheetData>
    <row r="2" spans="1:7" x14ac:dyDescent="0.2">
      <c r="A2" s="777" t="s">
        <v>2</v>
      </c>
      <c r="B2" s="775" t="s">
        <v>3</v>
      </c>
      <c r="C2" s="777" t="s">
        <v>4</v>
      </c>
      <c r="D2" s="775" t="s">
        <v>5</v>
      </c>
      <c r="E2" s="817" t="s">
        <v>6</v>
      </c>
      <c r="F2" s="817" t="s">
        <v>7</v>
      </c>
    </row>
    <row r="3" spans="1:7" x14ac:dyDescent="0.2">
      <c r="A3" s="779"/>
      <c r="B3" s="782"/>
      <c r="C3" s="779"/>
      <c r="D3" s="782"/>
      <c r="E3" s="838"/>
      <c r="F3" s="838"/>
    </row>
    <row r="4" spans="1:7" x14ac:dyDescent="0.2">
      <c r="A4" s="86"/>
      <c r="B4" s="85"/>
      <c r="C4" s="84"/>
      <c r="D4" s="61"/>
      <c r="E4" s="474"/>
      <c r="F4" s="43"/>
    </row>
    <row r="5" spans="1:7" x14ac:dyDescent="0.2">
      <c r="A5" s="329" t="s">
        <v>353</v>
      </c>
      <c r="B5" s="152" t="s">
        <v>354</v>
      </c>
      <c r="C5" s="153"/>
      <c r="D5" s="153"/>
      <c r="E5" s="475"/>
      <c r="F5" s="462"/>
    </row>
    <row r="6" spans="1:7" x14ac:dyDescent="0.2">
      <c r="A6" s="329"/>
      <c r="B6" s="152"/>
      <c r="C6" s="508"/>
      <c r="D6" s="508"/>
      <c r="E6" s="664"/>
      <c r="F6" s="665"/>
    </row>
    <row r="7" spans="1:7" x14ac:dyDescent="0.2">
      <c r="A7" s="666" t="s">
        <v>579</v>
      </c>
      <c r="B7" s="667" t="s">
        <v>492</v>
      </c>
      <c r="C7" s="508"/>
      <c r="D7" s="508"/>
      <c r="E7" s="664"/>
      <c r="F7" s="665"/>
    </row>
    <row r="8" spans="1:7" x14ac:dyDescent="0.2">
      <c r="A8" s="666"/>
      <c r="B8" s="667" t="s">
        <v>578</v>
      </c>
      <c r="C8" s="508"/>
      <c r="D8" s="508"/>
      <c r="E8" s="664"/>
      <c r="F8" s="665"/>
    </row>
    <row r="9" spans="1:7" x14ac:dyDescent="0.2">
      <c r="A9" s="666"/>
      <c r="B9" s="668"/>
      <c r="C9" s="508"/>
      <c r="D9" s="508"/>
      <c r="E9" s="664"/>
      <c r="F9" s="665"/>
    </row>
    <row r="10" spans="1:7" ht="25.5" x14ac:dyDescent="0.2">
      <c r="A10" s="666"/>
      <c r="B10" s="669" t="s">
        <v>493</v>
      </c>
      <c r="C10" s="508"/>
      <c r="D10" s="508"/>
      <c r="E10" s="664"/>
      <c r="F10" s="665"/>
    </row>
    <row r="11" spans="1:7" x14ac:dyDescent="0.2">
      <c r="A11" s="666"/>
      <c r="B11" s="668"/>
      <c r="C11" s="508"/>
      <c r="D11" s="508"/>
      <c r="E11" s="664"/>
      <c r="F11" s="665"/>
    </row>
    <row r="12" spans="1:7" ht="13.5" customHeight="1" x14ac:dyDescent="0.2">
      <c r="A12" s="666"/>
      <c r="B12" s="669" t="s">
        <v>494</v>
      </c>
      <c r="C12" s="670" t="s">
        <v>42</v>
      </c>
      <c r="D12" s="671">
        <f>(5200*8*0.15)</f>
        <v>6240</v>
      </c>
      <c r="E12" s="672"/>
      <c r="F12" s="672"/>
    </row>
    <row r="13" spans="1:7" x14ac:dyDescent="0.2">
      <c r="A13" s="666"/>
      <c r="B13" s="669"/>
      <c r="C13" s="670"/>
      <c r="D13" s="671"/>
      <c r="E13" s="672"/>
      <c r="F13" s="672"/>
    </row>
    <row r="14" spans="1:7" ht="26.25" customHeight="1" x14ac:dyDescent="0.2">
      <c r="A14" s="365"/>
      <c r="B14" s="673" t="s">
        <v>495</v>
      </c>
      <c r="C14" s="674" t="s">
        <v>42</v>
      </c>
      <c r="D14" s="675"/>
      <c r="E14" s="676"/>
      <c r="F14" s="676" t="s">
        <v>93</v>
      </c>
    </row>
    <row r="15" spans="1:7" x14ac:dyDescent="0.2">
      <c r="A15" s="677"/>
      <c r="B15" s="507"/>
      <c r="C15" s="508"/>
      <c r="D15" s="508"/>
      <c r="E15" s="664"/>
      <c r="F15" s="665"/>
    </row>
    <row r="16" spans="1:7" ht="25.5" x14ac:dyDescent="0.2">
      <c r="A16" s="329">
        <v>33.03</v>
      </c>
      <c r="B16" s="174" t="s">
        <v>574</v>
      </c>
      <c r="C16" s="678"/>
      <c r="D16" s="679"/>
      <c r="E16" s="680"/>
      <c r="F16" s="680"/>
      <c r="G16" s="76"/>
    </row>
    <row r="17" spans="1:8" x14ac:dyDescent="0.2">
      <c r="A17" s="677"/>
      <c r="B17" s="681"/>
      <c r="C17" s="678"/>
      <c r="D17" s="678"/>
      <c r="E17" s="680"/>
      <c r="F17" s="680"/>
      <c r="G17" s="76"/>
    </row>
    <row r="18" spans="1:8" x14ac:dyDescent="0.2">
      <c r="A18" s="677"/>
      <c r="B18" s="681" t="s">
        <v>575</v>
      </c>
      <c r="C18" s="678" t="s">
        <v>42</v>
      </c>
      <c r="D18" s="671">
        <f>D12</f>
        <v>6240</v>
      </c>
      <c r="E18" s="680"/>
      <c r="F18" s="682"/>
      <c r="G18" s="76"/>
      <c r="H18" s="769"/>
    </row>
    <row r="19" spans="1:8" x14ac:dyDescent="0.2">
      <c r="A19" s="677"/>
      <c r="B19" s="681"/>
      <c r="C19" s="678"/>
      <c r="D19" s="678"/>
      <c r="E19" s="680"/>
      <c r="F19" s="680"/>
      <c r="G19" s="76"/>
    </row>
    <row r="20" spans="1:8" x14ac:dyDescent="0.2">
      <c r="A20" s="677"/>
      <c r="B20" s="681" t="s">
        <v>576</v>
      </c>
      <c r="C20" s="678" t="s">
        <v>42</v>
      </c>
      <c r="D20" s="671">
        <f>D18*0.2</f>
        <v>1248</v>
      </c>
      <c r="E20" s="680"/>
      <c r="F20" s="682"/>
      <c r="G20" s="76"/>
    </row>
    <row r="21" spans="1:8" x14ac:dyDescent="0.2">
      <c r="A21" s="677"/>
      <c r="B21" s="683"/>
      <c r="C21" s="678"/>
      <c r="D21" s="678"/>
      <c r="E21" s="680"/>
      <c r="F21" s="682"/>
      <c r="G21" s="76"/>
    </row>
    <row r="22" spans="1:8" ht="25.5" x14ac:dyDescent="0.2">
      <c r="A22" s="595" t="s">
        <v>355</v>
      </c>
      <c r="B22" s="174" t="s">
        <v>356</v>
      </c>
      <c r="C22" s="678"/>
      <c r="D22" s="679"/>
      <c r="E22" s="680"/>
      <c r="F22" s="682"/>
      <c r="G22" s="76"/>
    </row>
    <row r="23" spans="1:8" x14ac:dyDescent="0.2">
      <c r="A23" s="684"/>
      <c r="B23" s="681"/>
      <c r="C23" s="678"/>
      <c r="D23" s="678"/>
      <c r="E23" s="680"/>
      <c r="F23" s="682"/>
      <c r="G23" s="76"/>
    </row>
    <row r="24" spans="1:8" x14ac:dyDescent="0.2">
      <c r="A24" s="684"/>
      <c r="B24" s="681" t="s">
        <v>357</v>
      </c>
      <c r="C24" s="678" t="s">
        <v>42</v>
      </c>
      <c r="D24" s="678">
        <v>100</v>
      </c>
      <c r="E24" s="680"/>
      <c r="F24" s="682"/>
      <c r="G24" s="76"/>
      <c r="H24" s="373"/>
    </row>
    <row r="25" spans="1:8" x14ac:dyDescent="0.2">
      <c r="A25" s="684"/>
      <c r="B25" s="685"/>
      <c r="C25" s="686"/>
      <c r="D25" s="686"/>
      <c r="E25" s="680"/>
      <c r="F25" s="687"/>
      <c r="G25" s="76"/>
    </row>
    <row r="26" spans="1:8" x14ac:dyDescent="0.2">
      <c r="A26" s="329"/>
      <c r="B26" s="174" t="s">
        <v>358</v>
      </c>
      <c r="C26" s="678" t="s">
        <v>42</v>
      </c>
      <c r="D26" s="678">
        <f>(5200*8*0.4)+(5200*8*0.15*0.5)-100-983-1966</f>
        <v>16711</v>
      </c>
      <c r="E26" s="680"/>
      <c r="F26" s="682"/>
      <c r="G26" s="76"/>
    </row>
    <row r="27" spans="1:8" x14ac:dyDescent="0.2">
      <c r="A27" s="677"/>
      <c r="B27" s="681"/>
      <c r="C27" s="678"/>
      <c r="D27" s="688"/>
      <c r="E27" s="680"/>
      <c r="F27" s="687"/>
      <c r="G27" s="76"/>
    </row>
    <row r="28" spans="1:8" x14ac:dyDescent="0.2">
      <c r="A28" s="689"/>
      <c r="B28" s="681" t="s">
        <v>359</v>
      </c>
      <c r="C28" s="678" t="s">
        <v>42</v>
      </c>
      <c r="D28" s="679">
        <f>D26*0.05</f>
        <v>835.55000000000007</v>
      </c>
      <c r="E28" s="690"/>
      <c r="F28" s="514"/>
      <c r="G28" s="76"/>
    </row>
    <row r="29" spans="1:8" x14ac:dyDescent="0.2">
      <c r="A29" s="684"/>
      <c r="B29" s="685"/>
      <c r="C29" s="686"/>
      <c r="D29" s="686"/>
      <c r="E29" s="680"/>
      <c r="F29" s="687"/>
      <c r="G29" s="76"/>
    </row>
    <row r="30" spans="1:8" x14ac:dyDescent="0.2">
      <c r="A30" s="689"/>
      <c r="B30" s="681" t="s">
        <v>360</v>
      </c>
      <c r="C30" s="678" t="s">
        <v>42</v>
      </c>
      <c r="D30" s="679">
        <f>D26*0.1</f>
        <v>1671.1000000000001</v>
      </c>
      <c r="E30" s="690"/>
      <c r="F30" s="514"/>
      <c r="G30" s="76"/>
    </row>
    <row r="31" spans="1:8" ht="15" customHeight="1" x14ac:dyDescent="0.2">
      <c r="A31" s="684"/>
      <c r="B31" s="685"/>
      <c r="C31" s="686"/>
      <c r="D31" s="686"/>
      <c r="E31" s="680"/>
      <c r="F31" s="687"/>
      <c r="G31" s="76"/>
    </row>
    <row r="32" spans="1:8" ht="25.5" x14ac:dyDescent="0.2">
      <c r="A32" s="329" t="s">
        <v>462</v>
      </c>
      <c r="B32" s="174" t="s">
        <v>463</v>
      </c>
      <c r="C32" s="678"/>
      <c r="D32" s="678"/>
      <c r="E32" s="680" t="s">
        <v>363</v>
      </c>
      <c r="F32" s="687"/>
      <c r="G32" s="76"/>
    </row>
    <row r="33" spans="1:10" x14ac:dyDescent="0.2">
      <c r="A33" s="677"/>
      <c r="B33" s="681"/>
      <c r="C33" s="678"/>
      <c r="D33" s="688"/>
      <c r="E33" s="680"/>
      <c r="F33" s="687"/>
      <c r="G33" s="76"/>
    </row>
    <row r="34" spans="1:10" x14ac:dyDescent="0.2">
      <c r="A34" s="689"/>
      <c r="B34" s="681" t="s">
        <v>550</v>
      </c>
      <c r="C34" s="678"/>
      <c r="D34" s="678"/>
      <c r="E34" s="690"/>
      <c r="F34" s="514"/>
      <c r="G34" s="76"/>
      <c r="H34" s="95"/>
      <c r="I34" s="95"/>
      <c r="J34" s="95"/>
    </row>
    <row r="35" spans="1:10" x14ac:dyDescent="0.2">
      <c r="A35" s="329"/>
      <c r="B35" s="174"/>
      <c r="C35" s="678"/>
      <c r="D35" s="691"/>
      <c r="E35" s="692"/>
      <c r="F35" s="682"/>
      <c r="G35" s="76"/>
    </row>
    <row r="36" spans="1:10" x14ac:dyDescent="0.2">
      <c r="A36" s="329"/>
      <c r="B36" s="174" t="s">
        <v>464</v>
      </c>
      <c r="C36" s="678" t="s">
        <v>42</v>
      </c>
      <c r="D36" s="688">
        <f>(5200*8*0.15)/2</f>
        <v>3120</v>
      </c>
      <c r="E36" s="692"/>
      <c r="F36" s="682"/>
      <c r="G36" s="76"/>
    </row>
    <row r="37" spans="1:10" x14ac:dyDescent="0.2">
      <c r="A37" s="677"/>
      <c r="B37" s="507"/>
      <c r="C37" s="508"/>
      <c r="D37" s="691"/>
      <c r="E37" s="680"/>
      <c r="F37" s="682"/>
      <c r="G37" s="76"/>
    </row>
    <row r="38" spans="1:10" ht="25.5" x14ac:dyDescent="0.2">
      <c r="A38" s="595" t="s">
        <v>361</v>
      </c>
      <c r="B38" s="174" t="s">
        <v>362</v>
      </c>
      <c r="C38" s="678"/>
      <c r="D38" s="688"/>
      <c r="E38" s="680"/>
      <c r="F38" s="514"/>
      <c r="G38" s="76"/>
    </row>
    <row r="39" spans="1:10" x14ac:dyDescent="0.2">
      <c r="A39" s="684"/>
      <c r="B39" s="685"/>
      <c r="C39" s="686"/>
      <c r="D39" s="691"/>
      <c r="E39" s="680"/>
      <c r="F39" s="682"/>
      <c r="G39" s="76"/>
    </row>
    <row r="40" spans="1:10" ht="25.5" x14ac:dyDescent="0.2">
      <c r="A40" s="693"/>
      <c r="B40" s="681" t="s">
        <v>364</v>
      </c>
      <c r="C40" s="678" t="s">
        <v>42</v>
      </c>
      <c r="D40" s="691">
        <f>5200*0.15*10</f>
        <v>7800</v>
      </c>
      <c r="E40" s="680"/>
      <c r="F40" s="514"/>
      <c r="G40" s="76"/>
    </row>
    <row r="41" spans="1:10" x14ac:dyDescent="0.2">
      <c r="A41" s="677"/>
      <c r="B41" s="683"/>
      <c r="C41" s="678"/>
      <c r="D41" s="678"/>
      <c r="E41" s="680"/>
      <c r="F41" s="682"/>
      <c r="G41" s="76"/>
    </row>
    <row r="42" spans="1:10" x14ac:dyDescent="0.2">
      <c r="A42" s="331" t="s">
        <v>365</v>
      </c>
      <c r="B42" s="179" t="s">
        <v>366</v>
      </c>
      <c r="C42" s="678"/>
      <c r="D42" s="678"/>
      <c r="E42" s="680"/>
      <c r="F42" s="682"/>
      <c r="G42" s="76"/>
    </row>
    <row r="43" spans="1:10" x14ac:dyDescent="0.2">
      <c r="A43" s="677"/>
      <c r="B43" s="683"/>
      <c r="C43" s="678"/>
      <c r="D43" s="678"/>
      <c r="E43" s="680"/>
      <c r="F43" s="687"/>
      <c r="G43" s="76"/>
    </row>
    <row r="44" spans="1:10" x14ac:dyDescent="0.2">
      <c r="A44" s="331"/>
      <c r="B44" s="150" t="s">
        <v>367</v>
      </c>
      <c r="C44" s="694" t="s">
        <v>18</v>
      </c>
      <c r="D44" s="433"/>
      <c r="E44" s="695"/>
      <c r="F44" s="682" t="s">
        <v>93</v>
      </c>
      <c r="G44" s="76"/>
    </row>
    <row r="45" spans="1:10" x14ac:dyDescent="0.2">
      <c r="A45" s="696"/>
      <c r="B45" s="696"/>
      <c r="C45" s="697"/>
      <c r="D45" s="698"/>
      <c r="E45" s="699"/>
      <c r="F45" s="682"/>
      <c r="G45" s="76"/>
    </row>
    <row r="46" spans="1:10" x14ac:dyDescent="0.2">
      <c r="A46" s="700"/>
      <c r="B46" s="700" t="s">
        <v>368</v>
      </c>
      <c r="C46" s="697" t="s">
        <v>18</v>
      </c>
      <c r="D46" s="701"/>
      <c r="E46" s="699"/>
      <c r="F46" s="682" t="s">
        <v>93</v>
      </c>
      <c r="G46" s="76"/>
    </row>
    <row r="47" spans="1:10" x14ac:dyDescent="0.2">
      <c r="A47" s="700"/>
      <c r="B47" s="700"/>
      <c r="C47" s="697"/>
      <c r="D47" s="701"/>
      <c r="E47" s="699"/>
      <c r="F47" s="682"/>
      <c r="G47" s="76"/>
    </row>
    <row r="48" spans="1:10" x14ac:dyDescent="0.2">
      <c r="A48" s="593" t="s">
        <v>369</v>
      </c>
      <c r="B48" s="593" t="s">
        <v>370</v>
      </c>
      <c r="C48" s="697"/>
      <c r="D48" s="701"/>
      <c r="E48" s="699"/>
      <c r="F48" s="682"/>
      <c r="G48" s="76"/>
    </row>
    <row r="49" spans="1:8" x14ac:dyDescent="0.2">
      <c r="A49" s="700"/>
      <c r="B49" s="700"/>
      <c r="C49" s="697"/>
      <c r="D49" s="701"/>
      <c r="E49" s="699"/>
      <c r="F49" s="682"/>
      <c r="G49" s="76"/>
    </row>
    <row r="50" spans="1:8" ht="25.5" x14ac:dyDescent="0.2">
      <c r="A50" s="702" t="s">
        <v>371</v>
      </c>
      <c r="B50" s="702" t="s">
        <v>372</v>
      </c>
      <c r="C50" s="697" t="s">
        <v>373</v>
      </c>
      <c r="D50" s="770">
        <f>(D24+D26+D28+D30)*4</f>
        <v>77270.599999999991</v>
      </c>
      <c r="E50" s="703"/>
      <c r="F50" s="514"/>
      <c r="G50" s="76"/>
    </row>
    <row r="51" spans="1:8" x14ac:dyDescent="0.2">
      <c r="A51" s="591"/>
      <c r="B51" s="591"/>
      <c r="C51" s="157"/>
      <c r="D51" s="592"/>
      <c r="E51" s="478"/>
      <c r="F51" s="464"/>
      <c r="G51" s="76"/>
    </row>
    <row r="52" spans="1:8" x14ac:dyDescent="0.2">
      <c r="A52" s="777">
        <v>3300</v>
      </c>
      <c r="B52" s="786"/>
      <c r="C52" s="787"/>
      <c r="D52" s="787"/>
      <c r="E52" s="788"/>
      <c r="F52" s="817"/>
    </row>
    <row r="53" spans="1:8" x14ac:dyDescent="0.2">
      <c r="A53" s="785"/>
      <c r="B53" s="789"/>
      <c r="C53" s="790"/>
      <c r="D53" s="790"/>
      <c r="E53" s="791"/>
      <c r="F53" s="818"/>
    </row>
    <row r="54" spans="1:8" x14ac:dyDescent="0.2">
      <c r="A54" s="8"/>
      <c r="B54" s="8"/>
      <c r="C54" s="8"/>
      <c r="D54" s="8"/>
      <c r="E54" s="443"/>
      <c r="F54" s="467"/>
      <c r="G54" s="8"/>
      <c r="H54" s="8"/>
    </row>
    <row r="55" spans="1:8" x14ac:dyDescent="0.2">
      <c r="A55" s="8"/>
      <c r="B55" s="8"/>
      <c r="C55" s="8"/>
      <c r="D55" s="8"/>
      <c r="E55" s="443"/>
      <c r="F55" s="467"/>
      <c r="G55" s="8"/>
      <c r="H55" s="8"/>
    </row>
    <row r="56" spans="1:8" x14ac:dyDescent="0.2">
      <c r="A56" s="8"/>
      <c r="B56" s="8"/>
      <c r="C56" s="8"/>
      <c r="D56" s="8"/>
      <c r="E56" s="443"/>
      <c r="F56" s="467"/>
      <c r="G56" s="8"/>
      <c r="H56" s="8"/>
    </row>
    <row r="57" spans="1:8" x14ac:dyDescent="0.2">
      <c r="A57" s="8"/>
      <c r="B57" s="8"/>
      <c r="C57" s="8"/>
      <c r="D57" s="8"/>
      <c r="E57" s="443"/>
      <c r="F57" s="467"/>
      <c r="G57" s="8"/>
      <c r="H57" s="8"/>
    </row>
    <row r="58" spans="1:8" x14ac:dyDescent="0.2">
      <c r="A58" s="8"/>
      <c r="B58" s="8"/>
      <c r="C58" s="8"/>
      <c r="D58" s="8"/>
      <c r="E58" s="443"/>
      <c r="F58" s="467"/>
      <c r="G58" s="8"/>
      <c r="H58" s="8"/>
    </row>
    <row r="59" spans="1:8" x14ac:dyDescent="0.2">
      <c r="A59" s="8"/>
      <c r="B59" s="8"/>
      <c r="C59" s="8"/>
      <c r="D59" s="8"/>
      <c r="E59" s="443"/>
      <c r="F59" s="467"/>
      <c r="G59" s="8"/>
      <c r="H59" s="8"/>
    </row>
    <row r="60" spans="1:8" x14ac:dyDescent="0.2">
      <c r="A60" s="8"/>
      <c r="B60" s="8"/>
      <c r="C60" s="8"/>
      <c r="D60" s="8"/>
      <c r="E60" s="443"/>
      <c r="F60" s="467"/>
      <c r="G60" s="8"/>
      <c r="H60" s="8"/>
    </row>
    <row r="61" spans="1:8" x14ac:dyDescent="0.2">
      <c r="A61" s="8"/>
      <c r="B61" s="8"/>
      <c r="C61" s="8"/>
      <c r="D61" s="8"/>
      <c r="E61" s="443"/>
      <c r="F61" s="467"/>
      <c r="G61" s="8"/>
      <c r="H61" s="8"/>
    </row>
    <row r="62" spans="1:8" x14ac:dyDescent="0.2">
      <c r="A62" s="8"/>
      <c r="B62" s="8"/>
      <c r="C62" s="8"/>
      <c r="D62" s="8"/>
      <c r="E62" s="443"/>
      <c r="F62" s="467"/>
      <c r="G62" s="8"/>
      <c r="H62" s="8"/>
    </row>
    <row r="63" spans="1:8" x14ac:dyDescent="0.2">
      <c r="A63" s="8"/>
      <c r="B63" s="8"/>
      <c r="C63" s="8"/>
      <c r="D63" s="8"/>
      <c r="E63" s="443"/>
      <c r="F63" s="467"/>
      <c r="G63" s="8"/>
      <c r="H63" s="8"/>
    </row>
    <row r="64" spans="1:8" x14ac:dyDescent="0.2">
      <c r="A64" s="8"/>
      <c r="B64" s="8"/>
      <c r="C64" s="8"/>
      <c r="D64" s="8"/>
      <c r="E64" s="443"/>
      <c r="F64" s="467"/>
      <c r="G64" s="8"/>
      <c r="H64" s="8"/>
    </row>
    <row r="65" spans="1:8" x14ac:dyDescent="0.2">
      <c r="A65" s="8"/>
      <c r="B65" s="8"/>
      <c r="C65" s="8"/>
      <c r="D65" s="8"/>
      <c r="E65" s="443"/>
      <c r="F65" s="467"/>
      <c r="G65" s="8"/>
      <c r="H65" s="8"/>
    </row>
    <row r="66" spans="1:8" x14ac:dyDescent="0.2">
      <c r="A66" s="8"/>
      <c r="B66" s="8"/>
      <c r="C66" s="8"/>
      <c r="D66" s="8"/>
      <c r="E66" s="443"/>
      <c r="F66" s="467"/>
      <c r="G66" s="8"/>
      <c r="H66" s="8"/>
    </row>
    <row r="67" spans="1:8" x14ac:dyDescent="0.2">
      <c r="A67" s="8"/>
      <c r="B67" s="8"/>
      <c r="C67" s="8"/>
      <c r="D67" s="8"/>
      <c r="E67" s="443"/>
      <c r="F67" s="467"/>
      <c r="G67" s="8"/>
      <c r="H67" s="8"/>
    </row>
    <row r="68" spans="1:8" x14ac:dyDescent="0.2">
      <c r="A68" s="8"/>
      <c r="B68" s="8"/>
      <c r="C68" s="8"/>
      <c r="D68" s="8"/>
      <c r="E68" s="443"/>
      <c r="F68" s="467"/>
      <c r="G68" s="8"/>
      <c r="H68" s="8"/>
    </row>
    <row r="69" spans="1:8" x14ac:dyDescent="0.2">
      <c r="A69" s="8"/>
      <c r="B69" s="8"/>
      <c r="C69" s="8"/>
      <c r="D69" s="8"/>
      <c r="E69" s="443"/>
      <c r="F69" s="467"/>
      <c r="G69" s="8"/>
      <c r="H69" s="8"/>
    </row>
    <row r="70" spans="1:8" x14ac:dyDescent="0.2">
      <c r="A70" s="8"/>
      <c r="B70" s="8"/>
      <c r="C70" s="8"/>
      <c r="D70" s="8"/>
      <c r="E70" s="443"/>
      <c r="F70" s="467"/>
      <c r="G70" s="8"/>
      <c r="H70" s="8"/>
    </row>
    <row r="71" spans="1:8" x14ac:dyDescent="0.2">
      <c r="A71" s="8"/>
      <c r="B71" s="8"/>
      <c r="C71" s="8"/>
      <c r="D71" s="8"/>
      <c r="E71" s="443"/>
      <c r="F71" s="467"/>
      <c r="G71" s="8"/>
      <c r="H71" s="8"/>
    </row>
    <row r="72" spans="1:8" x14ac:dyDescent="0.2">
      <c r="A72" s="8"/>
      <c r="B72" s="8"/>
      <c r="C72" s="8"/>
      <c r="D72" s="8"/>
      <c r="E72" s="443"/>
      <c r="F72" s="467"/>
      <c r="G72" s="8"/>
      <c r="H72" s="8"/>
    </row>
    <row r="73" spans="1:8" x14ac:dyDescent="0.2">
      <c r="A73" s="8"/>
      <c r="B73" s="8"/>
      <c r="C73" s="8"/>
      <c r="D73" s="8"/>
      <c r="E73" s="443"/>
      <c r="F73" s="467"/>
      <c r="G73" s="8"/>
      <c r="H73" s="8"/>
    </row>
    <row r="74" spans="1:8" x14ac:dyDescent="0.2">
      <c r="A74" s="8"/>
      <c r="B74" s="8"/>
      <c r="C74" s="8"/>
      <c r="D74" s="8"/>
      <c r="E74" s="443"/>
      <c r="F74" s="467"/>
      <c r="G74" s="8"/>
      <c r="H74" s="8"/>
    </row>
    <row r="75" spans="1:8" x14ac:dyDescent="0.2">
      <c r="A75" s="8"/>
      <c r="B75" s="8"/>
      <c r="C75" s="8"/>
      <c r="D75" s="8"/>
      <c r="E75" s="443"/>
      <c r="F75" s="467"/>
      <c r="G75" s="8"/>
      <c r="H75" s="8"/>
    </row>
    <row r="76" spans="1:8" x14ac:dyDescent="0.2">
      <c r="A76" s="8"/>
      <c r="B76" s="8"/>
      <c r="C76" s="8"/>
      <c r="D76" s="8"/>
      <c r="E76" s="443"/>
      <c r="F76" s="467"/>
      <c r="G76" s="8"/>
      <c r="H76" s="8"/>
    </row>
    <row r="77" spans="1:8" x14ac:dyDescent="0.2">
      <c r="A77" s="8"/>
      <c r="B77" s="8"/>
      <c r="C77" s="8"/>
      <c r="D77" s="8"/>
      <c r="E77" s="443"/>
      <c r="F77" s="467"/>
      <c r="G77" s="8"/>
      <c r="H77" s="8"/>
    </row>
    <row r="78" spans="1:8" x14ac:dyDescent="0.2">
      <c r="A78" s="8"/>
      <c r="B78" s="8"/>
      <c r="C78" s="8"/>
      <c r="D78" s="8"/>
      <c r="E78" s="443"/>
      <c r="F78" s="467"/>
      <c r="G78" s="8"/>
      <c r="H78" s="8"/>
    </row>
    <row r="79" spans="1:8" x14ac:dyDescent="0.2">
      <c r="A79" s="8"/>
      <c r="B79" s="8"/>
      <c r="C79" s="8"/>
      <c r="D79" s="8"/>
      <c r="E79" s="443"/>
      <c r="F79" s="467"/>
      <c r="G79" s="8"/>
      <c r="H79" s="8"/>
    </row>
    <row r="80" spans="1:8" x14ac:dyDescent="0.2">
      <c r="A80" s="8"/>
      <c r="B80" s="8"/>
      <c r="C80" s="8"/>
      <c r="D80" s="8"/>
      <c r="E80" s="443"/>
      <c r="F80" s="467"/>
      <c r="G80" s="8"/>
      <c r="H80" s="8"/>
    </row>
    <row r="81" spans="1:8" x14ac:dyDescent="0.2">
      <c r="A81" s="8"/>
      <c r="B81" s="8"/>
      <c r="C81" s="8"/>
      <c r="D81" s="8"/>
      <c r="E81" s="443"/>
      <c r="F81" s="467"/>
      <c r="G81" s="8"/>
      <c r="H81" s="8"/>
    </row>
    <row r="82" spans="1:8" x14ac:dyDescent="0.2">
      <c r="A82" s="8"/>
      <c r="B82" s="8"/>
      <c r="C82" s="8"/>
      <c r="D82" s="8"/>
      <c r="E82" s="443"/>
      <c r="F82" s="467"/>
      <c r="G82" s="8"/>
      <c r="H82" s="8"/>
    </row>
    <row r="83" spans="1:8" x14ac:dyDescent="0.2">
      <c r="A83" s="8"/>
      <c r="B83" s="8"/>
      <c r="C83" s="8"/>
      <c r="D83" s="8"/>
      <c r="E83" s="443"/>
      <c r="F83" s="467"/>
      <c r="G83" s="8"/>
      <c r="H83" s="8"/>
    </row>
    <row r="84" spans="1:8" x14ac:dyDescent="0.2">
      <c r="A84" s="8"/>
      <c r="B84" s="8"/>
      <c r="C84" s="8"/>
      <c r="D84" s="8"/>
      <c r="E84" s="443"/>
      <c r="F84" s="467"/>
      <c r="G84" s="8"/>
      <c r="H84" s="8"/>
    </row>
    <row r="85" spans="1:8" x14ac:dyDescent="0.2">
      <c r="A85" s="8"/>
      <c r="B85" s="8"/>
      <c r="C85" s="8"/>
      <c r="D85" s="8"/>
      <c r="E85" s="443"/>
      <c r="F85" s="467"/>
      <c r="G85" s="8"/>
      <c r="H85" s="8"/>
    </row>
    <row r="86" spans="1:8" x14ac:dyDescent="0.2">
      <c r="A86" s="8"/>
      <c r="B86" s="8"/>
      <c r="C86" s="8"/>
      <c r="D86" s="8"/>
      <c r="E86" s="443"/>
      <c r="F86" s="467"/>
      <c r="G86" s="8"/>
      <c r="H86" s="8"/>
    </row>
    <row r="87" spans="1:8" x14ac:dyDescent="0.2">
      <c r="A87" s="8"/>
      <c r="B87" s="8"/>
      <c r="C87" s="8"/>
      <c r="D87" s="8"/>
      <c r="E87" s="443"/>
      <c r="F87" s="467"/>
      <c r="G87" s="8"/>
      <c r="H87" s="8"/>
    </row>
    <row r="88" spans="1:8" x14ac:dyDescent="0.2">
      <c r="A88" s="8"/>
      <c r="B88" s="8"/>
      <c r="C88" s="8"/>
      <c r="D88" s="8"/>
      <c r="E88" s="443"/>
      <c r="F88" s="467"/>
      <c r="G88" s="8"/>
      <c r="H88" s="8"/>
    </row>
    <row r="89" spans="1:8" x14ac:dyDescent="0.2">
      <c r="A89" s="8"/>
      <c r="B89" s="8"/>
      <c r="C89" s="8"/>
      <c r="D89" s="8"/>
      <c r="E89" s="443"/>
      <c r="F89" s="467"/>
      <c r="G89" s="8"/>
      <c r="H89" s="8"/>
    </row>
    <row r="90" spans="1:8" x14ac:dyDescent="0.2">
      <c r="A90" s="8"/>
      <c r="B90" s="8"/>
      <c r="C90" s="8"/>
      <c r="D90" s="8"/>
      <c r="E90" s="443"/>
      <c r="F90" s="467"/>
      <c r="G90" s="8"/>
      <c r="H90" s="8"/>
    </row>
    <row r="91" spans="1:8" x14ac:dyDescent="0.2">
      <c r="A91" s="8"/>
      <c r="B91" s="8"/>
      <c r="C91" s="8"/>
      <c r="D91" s="8"/>
      <c r="E91" s="443"/>
      <c r="F91" s="467"/>
      <c r="G91" s="8"/>
      <c r="H91" s="8"/>
    </row>
    <row r="92" spans="1:8" x14ac:dyDescent="0.2">
      <c r="A92" s="8"/>
      <c r="B92" s="8"/>
      <c r="C92" s="8"/>
      <c r="D92" s="8"/>
      <c r="E92" s="443"/>
      <c r="F92" s="467"/>
      <c r="G92" s="8"/>
      <c r="H92" s="8"/>
    </row>
    <row r="93" spans="1:8" x14ac:dyDescent="0.2">
      <c r="A93" s="8"/>
      <c r="B93" s="8"/>
      <c r="C93" s="8"/>
      <c r="D93" s="8"/>
      <c r="E93" s="443"/>
      <c r="F93" s="467"/>
      <c r="G93" s="8"/>
      <c r="H93" s="8"/>
    </row>
    <row r="94" spans="1:8" x14ac:dyDescent="0.2">
      <c r="A94" s="8"/>
      <c r="B94" s="8"/>
      <c r="C94" s="8"/>
      <c r="D94" s="8"/>
      <c r="E94" s="443"/>
      <c r="F94" s="467"/>
      <c r="G94" s="8"/>
      <c r="H94" s="8"/>
    </row>
    <row r="95" spans="1:8" x14ac:dyDescent="0.2">
      <c r="A95" s="8"/>
      <c r="B95" s="8"/>
      <c r="C95" s="8"/>
      <c r="D95" s="8"/>
      <c r="E95" s="443"/>
      <c r="F95" s="467"/>
      <c r="G95" s="8"/>
      <c r="H95" s="8"/>
    </row>
    <row r="96" spans="1:8" x14ac:dyDescent="0.2">
      <c r="A96" s="8"/>
      <c r="B96" s="8"/>
      <c r="C96" s="8"/>
      <c r="D96" s="8"/>
      <c r="E96" s="443"/>
      <c r="F96" s="467"/>
      <c r="G96" s="8"/>
      <c r="H96" s="8"/>
    </row>
    <row r="97" spans="1:8" x14ac:dyDescent="0.2">
      <c r="A97" s="8"/>
      <c r="B97" s="8"/>
      <c r="C97" s="8"/>
      <c r="D97" s="8"/>
      <c r="E97" s="443"/>
      <c r="F97" s="467"/>
      <c r="G97" s="8"/>
      <c r="H97" s="8"/>
    </row>
    <row r="98" spans="1:8" x14ac:dyDescent="0.2">
      <c r="A98" s="8"/>
      <c r="B98" s="8"/>
      <c r="C98" s="8"/>
      <c r="D98" s="8"/>
      <c r="E98" s="443"/>
      <c r="F98" s="467"/>
      <c r="G98" s="8"/>
      <c r="H98" s="8"/>
    </row>
    <row r="99" spans="1:8" x14ac:dyDescent="0.2">
      <c r="A99" s="8"/>
      <c r="B99" s="8"/>
      <c r="C99" s="8"/>
      <c r="D99" s="8"/>
      <c r="E99" s="443"/>
      <c r="F99" s="467"/>
      <c r="G99" s="8"/>
      <c r="H99" s="8"/>
    </row>
    <row r="100" spans="1:8" x14ac:dyDescent="0.2">
      <c r="A100" s="8"/>
      <c r="B100" s="8"/>
      <c r="C100" s="8"/>
      <c r="D100" s="8"/>
      <c r="E100" s="443"/>
      <c r="F100" s="467"/>
      <c r="G100" s="8"/>
      <c r="H100" s="8"/>
    </row>
    <row r="101" spans="1:8" x14ac:dyDescent="0.2">
      <c r="A101" s="8"/>
      <c r="B101" s="8"/>
      <c r="C101" s="8"/>
      <c r="D101" s="8"/>
      <c r="E101" s="443"/>
      <c r="F101" s="467"/>
      <c r="G101" s="8"/>
      <c r="H101" s="8"/>
    </row>
    <row r="102" spans="1:8" x14ac:dyDescent="0.2">
      <c r="A102" s="8"/>
      <c r="B102" s="8"/>
      <c r="C102" s="8"/>
      <c r="D102" s="8"/>
      <c r="E102" s="443"/>
      <c r="F102" s="467"/>
      <c r="G102" s="8"/>
      <c r="H102" s="8"/>
    </row>
    <row r="103" spans="1:8" x14ac:dyDescent="0.2">
      <c r="A103" s="8"/>
      <c r="B103" s="8"/>
      <c r="C103" s="8"/>
      <c r="D103" s="8"/>
      <c r="E103" s="443"/>
      <c r="F103" s="467"/>
      <c r="G103" s="8"/>
      <c r="H103" s="8"/>
    </row>
    <row r="104" spans="1:8" x14ac:dyDescent="0.2">
      <c r="A104" s="8"/>
      <c r="B104" s="8"/>
      <c r="C104" s="8"/>
      <c r="D104" s="8"/>
      <c r="E104" s="443"/>
      <c r="F104" s="467"/>
      <c r="G104" s="8"/>
      <c r="H104" s="8"/>
    </row>
    <row r="105" spans="1:8" x14ac:dyDescent="0.2">
      <c r="A105" s="8"/>
      <c r="B105" s="8"/>
      <c r="C105" s="8"/>
      <c r="D105" s="8"/>
      <c r="E105" s="443"/>
      <c r="F105" s="467"/>
      <c r="G105" s="8"/>
      <c r="H105" s="8"/>
    </row>
    <row r="106" spans="1:8" x14ac:dyDescent="0.2">
      <c r="A106" s="8"/>
      <c r="B106" s="8"/>
      <c r="C106" s="8"/>
      <c r="D106" s="8"/>
      <c r="E106" s="443"/>
      <c r="F106" s="467"/>
      <c r="G106" s="8"/>
      <c r="H106" s="8"/>
    </row>
    <row r="107" spans="1:8" x14ac:dyDescent="0.2">
      <c r="A107" s="8"/>
      <c r="B107" s="8"/>
      <c r="C107" s="8"/>
      <c r="D107" s="8"/>
      <c r="E107" s="443"/>
      <c r="F107" s="467"/>
      <c r="G107" s="8"/>
      <c r="H107" s="8"/>
    </row>
    <row r="108" spans="1:8" x14ac:dyDescent="0.2">
      <c r="A108" s="8"/>
      <c r="B108" s="8"/>
      <c r="C108" s="8"/>
      <c r="D108" s="8"/>
      <c r="E108" s="443"/>
      <c r="F108" s="467"/>
      <c r="G108" s="8"/>
      <c r="H108" s="8"/>
    </row>
    <row r="109" spans="1:8" x14ac:dyDescent="0.2">
      <c r="A109" s="1"/>
      <c r="B109" s="2"/>
      <c r="C109" s="2"/>
      <c r="D109" s="2"/>
      <c r="E109" s="445"/>
      <c r="F109" s="455"/>
      <c r="G109" s="8"/>
      <c r="H109" s="8"/>
    </row>
    <row r="110" spans="1:8" x14ac:dyDescent="0.2">
      <c r="A110" s="1"/>
      <c r="B110" s="2"/>
      <c r="C110" s="2"/>
      <c r="D110" s="2"/>
      <c r="E110" s="445"/>
      <c r="F110" s="455"/>
      <c r="G110" s="8"/>
      <c r="H110" s="8"/>
    </row>
    <row r="111" spans="1:8" x14ac:dyDescent="0.2">
      <c r="A111" s="8"/>
      <c r="B111" s="8"/>
      <c r="C111" s="8"/>
      <c r="D111" s="8"/>
      <c r="E111" s="443"/>
      <c r="F111" s="467"/>
      <c r="G111" s="8"/>
      <c r="H111" s="8"/>
    </row>
    <row r="112" spans="1:8" x14ac:dyDescent="0.2">
      <c r="A112" s="2"/>
      <c r="B112" s="2"/>
      <c r="C112" s="2"/>
      <c r="D112" s="2"/>
      <c r="E112" s="445"/>
      <c r="F112" s="456"/>
      <c r="G112" s="8"/>
      <c r="H112" s="8"/>
    </row>
    <row r="113" spans="1:8" x14ac:dyDescent="0.2">
      <c r="A113" s="3"/>
      <c r="B113" s="3"/>
      <c r="C113" s="3"/>
      <c r="D113" s="3"/>
      <c r="E113" s="444"/>
      <c r="F113" s="455"/>
      <c r="G113" s="8"/>
      <c r="H113" s="8"/>
    </row>
    <row r="114" spans="1:8" x14ac:dyDescent="0.2">
      <c r="A114" s="8"/>
      <c r="B114" s="8"/>
      <c r="C114" s="8"/>
      <c r="D114" s="8"/>
      <c r="E114" s="443"/>
      <c r="F114" s="467"/>
      <c r="G114" s="8"/>
      <c r="H114" s="8"/>
    </row>
    <row r="115" spans="1:8" x14ac:dyDescent="0.2">
      <c r="A115" s="8"/>
      <c r="B115" s="8"/>
      <c r="C115" s="8"/>
      <c r="D115" s="8"/>
      <c r="E115" s="443"/>
      <c r="F115" s="467"/>
      <c r="G115" s="8"/>
      <c r="H115" s="8"/>
    </row>
    <row r="116" spans="1:8" x14ac:dyDescent="0.2">
      <c r="A116" s="8"/>
      <c r="B116" s="8"/>
      <c r="C116" s="8"/>
      <c r="D116" s="8"/>
      <c r="E116" s="443"/>
      <c r="F116" s="467"/>
      <c r="G116" s="8"/>
      <c r="H116" s="8"/>
    </row>
    <row r="117" spans="1:8" x14ac:dyDescent="0.2">
      <c r="A117" s="8"/>
      <c r="B117" s="8"/>
      <c r="C117" s="8"/>
      <c r="D117" s="8"/>
      <c r="E117" s="443"/>
      <c r="F117" s="467"/>
      <c r="G117" s="8"/>
      <c r="H117" s="8"/>
    </row>
    <row r="118" spans="1:8" x14ac:dyDescent="0.2">
      <c r="A118" s="8"/>
      <c r="B118" s="8"/>
      <c r="C118" s="8"/>
      <c r="D118" s="8"/>
      <c r="E118" s="443"/>
      <c r="F118" s="467"/>
      <c r="G118" s="8"/>
      <c r="H118" s="8"/>
    </row>
    <row r="119" spans="1:8" x14ac:dyDescent="0.2">
      <c r="A119" s="8"/>
      <c r="B119" s="8"/>
      <c r="C119" s="8"/>
      <c r="D119" s="8"/>
      <c r="E119" s="443"/>
      <c r="F119" s="467"/>
      <c r="G119" s="8"/>
      <c r="H119" s="8"/>
    </row>
    <row r="120" spans="1:8" x14ac:dyDescent="0.2">
      <c r="A120" s="8"/>
      <c r="B120" s="8"/>
      <c r="C120" s="8"/>
      <c r="D120" s="8"/>
      <c r="E120" s="443"/>
      <c r="F120" s="467"/>
      <c r="G120" s="8"/>
      <c r="H120" s="8"/>
    </row>
    <row r="121" spans="1:8" x14ac:dyDescent="0.2">
      <c r="A121" s="8"/>
      <c r="B121" s="8"/>
      <c r="C121" s="8"/>
      <c r="D121" s="8"/>
      <c r="E121" s="443"/>
      <c r="F121" s="467"/>
      <c r="G121" s="8"/>
      <c r="H121" s="8"/>
    </row>
    <row r="122" spans="1:8" x14ac:dyDescent="0.2">
      <c r="A122" s="8"/>
      <c r="B122" s="8"/>
      <c r="C122" s="8"/>
      <c r="D122" s="8"/>
      <c r="E122" s="443"/>
      <c r="F122" s="467"/>
      <c r="G122" s="8"/>
      <c r="H122" s="8"/>
    </row>
    <row r="123" spans="1:8" x14ac:dyDescent="0.2">
      <c r="A123" s="8"/>
      <c r="B123" s="8"/>
      <c r="C123" s="8"/>
      <c r="D123" s="8"/>
      <c r="E123" s="443"/>
      <c r="F123" s="467"/>
      <c r="G123" s="8"/>
      <c r="H123" s="8"/>
    </row>
    <row r="124" spans="1:8" x14ac:dyDescent="0.2">
      <c r="A124" s="8"/>
      <c r="B124" s="8"/>
      <c r="C124" s="8"/>
      <c r="D124" s="8"/>
      <c r="E124" s="443"/>
      <c r="F124" s="467"/>
      <c r="G124" s="8"/>
      <c r="H124" s="8"/>
    </row>
    <row r="125" spans="1:8" x14ac:dyDescent="0.2">
      <c r="A125" s="8"/>
      <c r="B125" s="8"/>
      <c r="C125" s="8"/>
      <c r="D125" s="8"/>
      <c r="E125" s="443"/>
      <c r="F125" s="467"/>
      <c r="G125" s="8"/>
      <c r="H125" s="8"/>
    </row>
    <row r="126" spans="1:8" x14ac:dyDescent="0.2">
      <c r="A126" s="8"/>
      <c r="B126" s="8"/>
      <c r="C126" s="8"/>
      <c r="D126" s="8"/>
      <c r="E126" s="443"/>
      <c r="F126" s="467"/>
      <c r="G126" s="8"/>
      <c r="H126" s="8"/>
    </row>
    <row r="127" spans="1:8" x14ac:dyDescent="0.2">
      <c r="A127" s="8"/>
      <c r="B127" s="8"/>
      <c r="C127" s="8"/>
      <c r="D127" s="8"/>
      <c r="E127" s="443"/>
      <c r="F127" s="467"/>
      <c r="G127" s="8"/>
      <c r="H127" s="8"/>
    </row>
    <row r="128" spans="1:8" x14ac:dyDescent="0.2">
      <c r="A128" s="8"/>
      <c r="B128" s="8"/>
      <c r="C128" s="8"/>
      <c r="D128" s="8"/>
      <c r="E128" s="443"/>
      <c r="F128" s="467"/>
      <c r="G128" s="8"/>
      <c r="H128" s="8"/>
    </row>
    <row r="129" spans="1:8" x14ac:dyDescent="0.2">
      <c r="A129" s="8"/>
      <c r="B129" s="8"/>
      <c r="C129" s="8"/>
      <c r="D129" s="8"/>
      <c r="E129" s="443"/>
      <c r="F129" s="467"/>
      <c r="G129" s="8"/>
      <c r="H129" s="8"/>
    </row>
    <row r="130" spans="1:8" x14ac:dyDescent="0.2">
      <c r="A130" s="8"/>
      <c r="B130" s="8"/>
      <c r="C130" s="8"/>
      <c r="D130" s="8"/>
      <c r="E130" s="443"/>
      <c r="F130" s="467"/>
      <c r="G130" s="8"/>
      <c r="H130" s="8"/>
    </row>
    <row r="131" spans="1:8" x14ac:dyDescent="0.2">
      <c r="A131" s="8"/>
      <c r="B131" s="8"/>
      <c r="C131" s="8"/>
      <c r="D131" s="8"/>
      <c r="E131" s="443"/>
      <c r="F131" s="467"/>
      <c r="G131" s="8"/>
      <c r="H131" s="8"/>
    </row>
    <row r="132" spans="1:8" x14ac:dyDescent="0.2">
      <c r="A132" s="8"/>
      <c r="B132" s="8"/>
      <c r="C132" s="8"/>
      <c r="D132" s="8"/>
      <c r="E132" s="443"/>
      <c r="F132" s="467"/>
      <c r="G132" s="8"/>
      <c r="H132" s="8"/>
    </row>
    <row r="133" spans="1:8" x14ac:dyDescent="0.2">
      <c r="A133" s="8"/>
      <c r="B133" s="8"/>
      <c r="C133" s="8"/>
      <c r="D133" s="8"/>
      <c r="E133" s="443"/>
      <c r="F133" s="467"/>
      <c r="G133" s="8"/>
      <c r="H133" s="8"/>
    </row>
    <row r="134" spans="1:8" x14ac:dyDescent="0.2">
      <c r="A134" s="8"/>
      <c r="B134" s="8"/>
      <c r="C134" s="8"/>
      <c r="D134" s="8"/>
      <c r="E134" s="443"/>
      <c r="F134" s="467"/>
      <c r="G134" s="8"/>
      <c r="H134" s="8"/>
    </row>
    <row r="135" spans="1:8" x14ac:dyDescent="0.2">
      <c r="A135" s="8"/>
      <c r="B135" s="8"/>
      <c r="C135" s="8"/>
      <c r="D135" s="8"/>
      <c r="E135" s="443"/>
      <c r="F135" s="467"/>
      <c r="G135" s="8"/>
      <c r="H135" s="8"/>
    </row>
    <row r="136" spans="1:8" x14ac:dyDescent="0.2">
      <c r="A136" s="8"/>
      <c r="B136" s="8"/>
      <c r="C136" s="8"/>
      <c r="D136" s="8"/>
      <c r="E136" s="443"/>
      <c r="F136" s="467"/>
      <c r="G136" s="8"/>
      <c r="H136" s="8"/>
    </row>
    <row r="137" spans="1:8" x14ac:dyDescent="0.2">
      <c r="A137" s="8"/>
      <c r="B137" s="8"/>
      <c r="C137" s="8"/>
      <c r="D137" s="8"/>
      <c r="E137" s="443"/>
      <c r="F137" s="467"/>
      <c r="G137" s="8"/>
      <c r="H137" s="8"/>
    </row>
    <row r="138" spans="1:8" x14ac:dyDescent="0.2">
      <c r="A138" s="8"/>
      <c r="B138" s="8"/>
      <c r="C138" s="8"/>
      <c r="D138" s="8"/>
      <c r="E138" s="443"/>
      <c r="F138" s="467"/>
      <c r="G138" s="8"/>
      <c r="H138" s="8"/>
    </row>
    <row r="139" spans="1:8" x14ac:dyDescent="0.2">
      <c r="A139" s="8"/>
      <c r="B139" s="8"/>
      <c r="C139" s="8"/>
      <c r="D139" s="8"/>
      <c r="E139" s="443"/>
      <c r="F139" s="467"/>
      <c r="G139" s="8"/>
      <c r="H139" s="8"/>
    </row>
    <row r="140" spans="1:8" x14ac:dyDescent="0.2">
      <c r="A140" s="8"/>
      <c r="B140" s="8"/>
      <c r="C140" s="8"/>
      <c r="D140" s="8"/>
      <c r="E140" s="443"/>
      <c r="F140" s="467"/>
      <c r="G140" s="8"/>
      <c r="H140" s="8"/>
    </row>
    <row r="141" spans="1:8" x14ac:dyDescent="0.2">
      <c r="A141" s="8"/>
      <c r="B141" s="8"/>
      <c r="C141" s="8"/>
      <c r="D141" s="8"/>
      <c r="E141" s="443"/>
      <c r="F141" s="467"/>
      <c r="G141" s="8"/>
      <c r="H141" s="8"/>
    </row>
    <row r="142" spans="1:8" x14ac:dyDescent="0.2">
      <c r="A142" s="8"/>
      <c r="B142" s="8"/>
      <c r="C142" s="8"/>
      <c r="D142" s="8"/>
      <c r="E142" s="443"/>
      <c r="F142" s="467"/>
      <c r="G142" s="8"/>
      <c r="H142" s="8"/>
    </row>
    <row r="143" spans="1:8" x14ac:dyDescent="0.2">
      <c r="A143" s="8"/>
      <c r="B143" s="8"/>
      <c r="C143" s="8"/>
      <c r="D143" s="8"/>
      <c r="E143" s="443"/>
      <c r="F143" s="467"/>
      <c r="G143" s="8"/>
      <c r="H143" s="8"/>
    </row>
    <row r="144" spans="1:8" x14ac:dyDescent="0.2">
      <c r="A144" s="8"/>
      <c r="B144" s="8"/>
      <c r="C144" s="8"/>
      <c r="D144" s="8"/>
      <c r="E144" s="443"/>
      <c r="F144" s="467"/>
      <c r="G144" s="8"/>
      <c r="H144" s="8"/>
    </row>
    <row r="145" spans="1:8" x14ac:dyDescent="0.2">
      <c r="A145" s="8"/>
      <c r="B145" s="8"/>
      <c r="C145" s="8"/>
      <c r="D145" s="8"/>
      <c r="E145" s="443"/>
      <c r="F145" s="467"/>
      <c r="G145" s="8"/>
      <c r="H145" s="8"/>
    </row>
    <row r="146" spans="1:8" x14ac:dyDescent="0.2">
      <c r="A146" s="8"/>
      <c r="B146" s="8"/>
      <c r="C146" s="8"/>
      <c r="D146" s="8"/>
      <c r="E146" s="443"/>
      <c r="F146" s="467"/>
      <c r="G146" s="8"/>
      <c r="H146" s="8"/>
    </row>
    <row r="147" spans="1:8" x14ac:dyDescent="0.2">
      <c r="A147" s="8"/>
      <c r="B147" s="8"/>
      <c r="C147" s="8"/>
      <c r="D147" s="8"/>
      <c r="E147" s="443"/>
      <c r="F147" s="467"/>
      <c r="G147" s="8"/>
      <c r="H147" s="8"/>
    </row>
    <row r="148" spans="1:8" x14ac:dyDescent="0.2">
      <c r="A148" s="8"/>
      <c r="B148" s="8"/>
      <c r="C148" s="8"/>
      <c r="D148" s="8"/>
      <c r="E148" s="443"/>
      <c r="F148" s="467"/>
      <c r="G148" s="8"/>
      <c r="H148" s="8"/>
    </row>
    <row r="149" spans="1:8" x14ac:dyDescent="0.2">
      <c r="A149" s="8"/>
      <c r="B149" s="8"/>
      <c r="C149" s="8"/>
      <c r="D149" s="8"/>
      <c r="E149" s="443"/>
      <c r="F149" s="467"/>
      <c r="G149" s="8"/>
      <c r="H149" s="8"/>
    </row>
    <row r="150" spans="1:8" x14ac:dyDescent="0.2">
      <c r="A150" s="8"/>
      <c r="B150" s="8"/>
      <c r="C150" s="8"/>
      <c r="D150" s="8"/>
      <c r="E150" s="443"/>
      <c r="F150" s="467"/>
      <c r="G150" s="8"/>
      <c r="H150" s="8"/>
    </row>
    <row r="151" spans="1:8" x14ac:dyDescent="0.2">
      <c r="A151" s="8"/>
      <c r="B151" s="8"/>
      <c r="C151" s="8"/>
      <c r="D151" s="8"/>
      <c r="E151" s="443"/>
      <c r="F151" s="467"/>
      <c r="G151" s="8"/>
      <c r="H151" s="8"/>
    </row>
    <row r="152" spans="1:8" x14ac:dyDescent="0.2">
      <c r="A152" s="8"/>
      <c r="B152" s="8"/>
      <c r="C152" s="8"/>
      <c r="D152" s="8"/>
      <c r="E152" s="443"/>
      <c r="F152" s="467"/>
      <c r="G152" s="8"/>
      <c r="H152" s="8"/>
    </row>
    <row r="153" spans="1:8" x14ac:dyDescent="0.2">
      <c r="A153" s="8"/>
      <c r="B153" s="8"/>
      <c r="C153" s="8"/>
      <c r="D153" s="8"/>
      <c r="E153" s="443"/>
      <c r="F153" s="467"/>
      <c r="G153" s="8"/>
      <c r="H153" s="8"/>
    </row>
    <row r="154" spans="1:8" x14ac:dyDescent="0.2">
      <c r="A154" s="8"/>
      <c r="B154" s="8"/>
      <c r="C154" s="8"/>
      <c r="D154" s="8"/>
      <c r="E154" s="443"/>
      <c r="F154" s="467"/>
      <c r="G154" s="8"/>
      <c r="H154" s="8"/>
    </row>
    <row r="155" spans="1:8" x14ac:dyDescent="0.2">
      <c r="A155" s="8"/>
      <c r="B155" s="8"/>
      <c r="C155" s="8"/>
      <c r="D155" s="8"/>
      <c r="E155" s="443"/>
      <c r="F155" s="467"/>
      <c r="G155" s="8"/>
      <c r="H155" s="8"/>
    </row>
    <row r="156" spans="1:8" x14ac:dyDescent="0.2">
      <c r="A156" s="8"/>
      <c r="B156" s="8"/>
      <c r="C156" s="8"/>
      <c r="D156" s="8"/>
      <c r="E156" s="443"/>
      <c r="F156" s="467"/>
      <c r="G156" s="8"/>
      <c r="H156" s="8"/>
    </row>
    <row r="157" spans="1:8" x14ac:dyDescent="0.2">
      <c r="A157" s="8"/>
      <c r="B157" s="8"/>
      <c r="C157" s="8"/>
      <c r="D157" s="8"/>
      <c r="E157" s="443"/>
      <c r="F157" s="467"/>
      <c r="G157" s="8"/>
      <c r="H157" s="8"/>
    </row>
    <row r="158" spans="1:8" x14ac:dyDescent="0.2">
      <c r="A158" s="8"/>
      <c r="B158" s="8"/>
      <c r="C158" s="8"/>
      <c r="D158" s="8"/>
      <c r="E158" s="443"/>
      <c r="F158" s="467"/>
      <c r="G158" s="8"/>
      <c r="H158" s="8"/>
    </row>
    <row r="159" spans="1:8" x14ac:dyDescent="0.2">
      <c r="A159" s="8"/>
      <c r="B159" s="8"/>
      <c r="C159" s="8"/>
      <c r="D159" s="8"/>
      <c r="E159" s="443"/>
      <c r="F159" s="467"/>
      <c r="G159" s="8"/>
      <c r="H159" s="8"/>
    </row>
    <row r="160" spans="1:8" x14ac:dyDescent="0.2">
      <c r="A160" s="8"/>
      <c r="B160" s="8"/>
      <c r="C160" s="8"/>
      <c r="D160" s="8"/>
      <c r="E160" s="443"/>
      <c r="F160" s="467"/>
      <c r="G160" s="8"/>
      <c r="H160" s="8"/>
    </row>
    <row r="161" spans="1:8" x14ac:dyDescent="0.2">
      <c r="A161" s="8"/>
      <c r="B161" s="8"/>
      <c r="C161" s="8"/>
      <c r="D161" s="8"/>
      <c r="E161" s="443"/>
      <c r="F161" s="467"/>
      <c r="G161" s="8"/>
      <c r="H161" s="8"/>
    </row>
    <row r="162" spans="1:8" x14ac:dyDescent="0.2">
      <c r="A162" s="8"/>
      <c r="B162" s="8"/>
      <c r="C162" s="8"/>
      <c r="D162" s="8"/>
      <c r="E162" s="443"/>
      <c r="F162" s="467"/>
      <c r="G162" s="8"/>
      <c r="H162" s="8"/>
    </row>
    <row r="163" spans="1:8" x14ac:dyDescent="0.2">
      <c r="A163" s="8"/>
      <c r="B163" s="8"/>
      <c r="C163" s="8"/>
      <c r="D163" s="8"/>
      <c r="E163" s="443"/>
      <c r="F163" s="467"/>
      <c r="G163" s="8"/>
      <c r="H163" s="8"/>
    </row>
    <row r="164" spans="1:8" x14ac:dyDescent="0.2">
      <c r="A164" s="8"/>
      <c r="B164" s="8"/>
      <c r="C164" s="8"/>
      <c r="D164" s="8"/>
      <c r="E164" s="443"/>
      <c r="F164" s="467"/>
      <c r="G164" s="8"/>
      <c r="H164" s="8"/>
    </row>
    <row r="165" spans="1:8" x14ac:dyDescent="0.2">
      <c r="A165" s="8"/>
      <c r="B165" s="8"/>
      <c r="C165" s="8"/>
      <c r="D165" s="8"/>
      <c r="E165" s="443"/>
      <c r="F165" s="467"/>
      <c r="G165" s="8"/>
      <c r="H165" s="8"/>
    </row>
    <row r="166" spans="1:8" x14ac:dyDescent="0.2">
      <c r="A166" s="8"/>
      <c r="B166" s="8"/>
      <c r="C166" s="8"/>
      <c r="D166" s="8"/>
      <c r="E166" s="443"/>
      <c r="F166" s="467"/>
      <c r="G166" s="8"/>
      <c r="H166" s="8"/>
    </row>
    <row r="167" spans="1:8" x14ac:dyDescent="0.2">
      <c r="A167" s="8"/>
      <c r="B167" s="8"/>
      <c r="C167" s="8"/>
      <c r="D167" s="8"/>
      <c r="E167" s="443"/>
      <c r="F167" s="467"/>
      <c r="G167" s="8"/>
      <c r="H167" s="8"/>
    </row>
    <row r="168" spans="1:8" x14ac:dyDescent="0.2">
      <c r="A168" s="8"/>
      <c r="B168" s="8"/>
      <c r="C168" s="8"/>
      <c r="D168" s="8"/>
      <c r="E168" s="443"/>
      <c r="F168" s="467"/>
      <c r="G168" s="8"/>
      <c r="H168" s="8"/>
    </row>
    <row r="169" spans="1:8" x14ac:dyDescent="0.2">
      <c r="A169" s="8"/>
      <c r="B169" s="8"/>
      <c r="C169" s="8"/>
      <c r="D169" s="8"/>
      <c r="E169" s="443"/>
      <c r="F169" s="467"/>
      <c r="G169" s="8"/>
      <c r="H169" s="8"/>
    </row>
    <row r="170" spans="1:8" x14ac:dyDescent="0.2">
      <c r="A170" s="1"/>
      <c r="B170" s="2"/>
      <c r="C170" s="2"/>
      <c r="D170" s="2"/>
      <c r="E170" s="445"/>
      <c r="F170" s="455"/>
      <c r="G170" s="8"/>
      <c r="H170" s="8"/>
    </row>
    <row r="171" spans="1:8" x14ac:dyDescent="0.2">
      <c r="A171" s="1"/>
      <c r="B171" s="2"/>
      <c r="C171" s="2"/>
      <c r="D171" s="2"/>
      <c r="E171" s="445"/>
      <c r="F171" s="455"/>
      <c r="G171" s="8"/>
      <c r="H171" s="8"/>
    </row>
    <row r="172" spans="1:8" x14ac:dyDescent="0.2">
      <c r="A172" s="8"/>
      <c r="B172" s="8"/>
      <c r="C172" s="8"/>
      <c r="D172" s="8"/>
      <c r="E172" s="443"/>
      <c r="F172" s="467"/>
      <c r="G172" s="8"/>
      <c r="H172" s="8"/>
    </row>
    <row r="173" spans="1:8" x14ac:dyDescent="0.2">
      <c r="A173" s="2"/>
      <c r="B173" s="2"/>
      <c r="C173" s="2"/>
      <c r="D173" s="2"/>
      <c r="E173" s="445"/>
      <c r="F173" s="456"/>
      <c r="G173" s="8"/>
      <c r="H173" s="8"/>
    </row>
    <row r="174" spans="1:8" x14ac:dyDescent="0.2">
      <c r="A174" s="3"/>
      <c r="B174" s="3"/>
      <c r="C174" s="3"/>
      <c r="D174" s="3"/>
      <c r="E174" s="444"/>
      <c r="F174" s="455"/>
      <c r="G174" s="8"/>
      <c r="H174" s="8"/>
    </row>
    <row r="175" spans="1:8" x14ac:dyDescent="0.2">
      <c r="A175" s="8"/>
      <c r="B175" s="8"/>
      <c r="C175" s="8"/>
      <c r="D175" s="8"/>
      <c r="E175" s="443"/>
      <c r="F175" s="467"/>
      <c r="G175" s="8"/>
      <c r="H175" s="8"/>
    </row>
    <row r="176" spans="1:8" x14ac:dyDescent="0.2">
      <c r="A176" s="8"/>
      <c r="B176" s="8"/>
      <c r="C176" s="8"/>
      <c r="D176" s="8"/>
      <c r="E176" s="443"/>
      <c r="F176" s="467"/>
      <c r="G176" s="8"/>
      <c r="H176" s="8"/>
    </row>
    <row r="177" spans="1:8" x14ac:dyDescent="0.2">
      <c r="A177" s="8"/>
      <c r="B177" s="8"/>
      <c r="C177" s="8"/>
      <c r="D177" s="8"/>
      <c r="E177" s="443"/>
      <c r="F177" s="467"/>
      <c r="G177" s="8"/>
      <c r="H177" s="8"/>
    </row>
    <row r="178" spans="1:8" x14ac:dyDescent="0.2">
      <c r="A178" s="8"/>
      <c r="B178" s="8"/>
      <c r="C178" s="8"/>
      <c r="D178" s="8"/>
      <c r="E178" s="443"/>
      <c r="F178" s="467"/>
      <c r="G178" s="8"/>
      <c r="H178" s="8"/>
    </row>
    <row r="179" spans="1:8" x14ac:dyDescent="0.2">
      <c r="A179" s="8"/>
      <c r="B179" s="8"/>
      <c r="C179" s="8"/>
      <c r="D179" s="8"/>
      <c r="E179" s="443"/>
      <c r="F179" s="467"/>
      <c r="G179" s="8"/>
      <c r="H179" s="8"/>
    </row>
    <row r="180" spans="1:8" x14ac:dyDescent="0.2">
      <c r="A180" s="8"/>
      <c r="B180" s="8"/>
      <c r="C180" s="8"/>
      <c r="D180" s="8"/>
      <c r="E180" s="443"/>
      <c r="F180" s="467"/>
      <c r="G180" s="8"/>
      <c r="H180" s="8"/>
    </row>
    <row r="181" spans="1:8" x14ac:dyDescent="0.2">
      <c r="A181" s="8"/>
      <c r="B181" s="8"/>
      <c r="C181" s="8"/>
      <c r="D181" s="8"/>
      <c r="E181" s="443"/>
      <c r="F181" s="467"/>
      <c r="G181" s="8"/>
      <c r="H181" s="8"/>
    </row>
    <row r="182" spans="1:8" x14ac:dyDescent="0.2">
      <c r="A182" s="8"/>
      <c r="B182" s="8"/>
      <c r="C182" s="8"/>
      <c r="D182" s="8"/>
      <c r="E182" s="443"/>
      <c r="F182" s="467"/>
      <c r="G182" s="8"/>
      <c r="H182" s="8"/>
    </row>
    <row r="183" spans="1:8" x14ac:dyDescent="0.2">
      <c r="A183" s="8"/>
      <c r="B183" s="8"/>
      <c r="C183" s="8"/>
      <c r="D183" s="8"/>
      <c r="E183" s="443"/>
      <c r="F183" s="467"/>
      <c r="G183" s="8"/>
      <c r="H183" s="8"/>
    </row>
    <row r="184" spans="1:8" x14ac:dyDescent="0.2">
      <c r="A184" s="8"/>
      <c r="B184" s="8"/>
      <c r="C184" s="8"/>
      <c r="D184" s="8"/>
      <c r="E184" s="443"/>
      <c r="F184" s="467"/>
      <c r="G184" s="8"/>
      <c r="H184" s="8"/>
    </row>
    <row r="185" spans="1:8" x14ac:dyDescent="0.2">
      <c r="A185" s="8"/>
      <c r="B185" s="8"/>
      <c r="C185" s="8"/>
      <c r="D185" s="8"/>
      <c r="E185" s="443"/>
      <c r="F185" s="467"/>
      <c r="G185" s="8"/>
      <c r="H185" s="8"/>
    </row>
    <row r="186" spans="1:8" x14ac:dyDescent="0.2">
      <c r="A186" s="8"/>
      <c r="B186" s="8"/>
      <c r="C186" s="8"/>
      <c r="D186" s="8"/>
      <c r="E186" s="443"/>
      <c r="F186" s="467"/>
      <c r="G186" s="8"/>
      <c r="H186" s="8"/>
    </row>
    <row r="187" spans="1:8" x14ac:dyDescent="0.2">
      <c r="A187" s="8"/>
      <c r="B187" s="8"/>
      <c r="C187" s="8"/>
      <c r="D187" s="8"/>
      <c r="E187" s="443"/>
      <c r="F187" s="467"/>
      <c r="G187" s="8"/>
      <c r="H187" s="8"/>
    </row>
    <row r="188" spans="1:8" x14ac:dyDescent="0.2">
      <c r="A188" s="8"/>
      <c r="B188" s="8"/>
      <c r="C188" s="8"/>
      <c r="D188" s="8"/>
      <c r="E188" s="443"/>
      <c r="F188" s="467"/>
      <c r="G188" s="8"/>
      <c r="H188" s="8"/>
    </row>
    <row r="189" spans="1:8" x14ac:dyDescent="0.2">
      <c r="A189" s="8"/>
      <c r="B189" s="8"/>
      <c r="C189" s="8"/>
      <c r="D189" s="8"/>
      <c r="E189" s="443"/>
      <c r="F189" s="467"/>
      <c r="G189" s="8"/>
      <c r="H189" s="8"/>
    </row>
    <row r="190" spans="1:8" x14ac:dyDescent="0.2">
      <c r="A190" s="8"/>
      <c r="B190" s="8"/>
      <c r="C190" s="8"/>
      <c r="D190" s="8"/>
      <c r="E190" s="443"/>
      <c r="F190" s="467"/>
      <c r="G190" s="8"/>
      <c r="H190" s="8"/>
    </row>
    <row r="191" spans="1:8" x14ac:dyDescent="0.2">
      <c r="A191" s="8"/>
      <c r="B191" s="8"/>
      <c r="C191" s="8"/>
      <c r="D191" s="8"/>
      <c r="E191" s="443"/>
      <c r="F191" s="467"/>
      <c r="G191" s="8"/>
      <c r="H191" s="8"/>
    </row>
    <row r="192" spans="1:8" x14ac:dyDescent="0.2">
      <c r="A192" s="8"/>
      <c r="B192" s="8"/>
      <c r="C192" s="8"/>
      <c r="D192" s="8"/>
      <c r="E192" s="443"/>
      <c r="F192" s="467"/>
      <c r="G192" s="8"/>
      <c r="H192" s="8"/>
    </row>
    <row r="193" spans="1:8" x14ac:dyDescent="0.2">
      <c r="A193" s="8"/>
      <c r="B193" s="8"/>
      <c r="C193" s="8"/>
      <c r="D193" s="8"/>
      <c r="E193" s="443"/>
      <c r="F193" s="467"/>
      <c r="G193" s="8"/>
      <c r="H193" s="8"/>
    </row>
    <row r="194" spans="1:8" x14ac:dyDescent="0.2">
      <c r="A194" s="8"/>
      <c r="B194" s="8"/>
      <c r="C194" s="8"/>
      <c r="D194" s="8"/>
      <c r="E194" s="443"/>
      <c r="F194" s="467"/>
      <c r="G194" s="8"/>
      <c r="H194" s="8"/>
    </row>
    <row r="195" spans="1:8" x14ac:dyDescent="0.2">
      <c r="A195" s="8"/>
      <c r="B195" s="8"/>
      <c r="C195" s="8"/>
      <c r="D195" s="8"/>
      <c r="E195" s="443"/>
      <c r="F195" s="467"/>
      <c r="G195" s="8"/>
      <c r="H195" s="8"/>
    </row>
    <row r="196" spans="1:8" x14ac:dyDescent="0.2">
      <c r="A196" s="8"/>
      <c r="B196" s="8"/>
      <c r="C196" s="8"/>
      <c r="D196" s="8"/>
      <c r="E196" s="443"/>
      <c r="F196" s="467"/>
      <c r="G196" s="8"/>
      <c r="H196" s="8"/>
    </row>
    <row r="197" spans="1:8" x14ac:dyDescent="0.2">
      <c r="A197" s="8"/>
      <c r="B197" s="8"/>
      <c r="C197" s="8"/>
      <c r="D197" s="8"/>
      <c r="E197" s="443"/>
      <c r="F197" s="467"/>
      <c r="G197" s="8"/>
      <c r="H197" s="8"/>
    </row>
    <row r="198" spans="1:8" x14ac:dyDescent="0.2">
      <c r="A198" s="8"/>
      <c r="B198" s="8"/>
      <c r="C198" s="8"/>
      <c r="D198" s="8"/>
      <c r="E198" s="443"/>
      <c r="F198" s="467"/>
      <c r="G198" s="8"/>
      <c r="H198" s="8"/>
    </row>
    <row r="199" spans="1:8" x14ac:dyDescent="0.2">
      <c r="A199" s="8"/>
      <c r="B199" s="8"/>
      <c r="C199" s="8"/>
      <c r="D199" s="8"/>
      <c r="E199" s="443"/>
      <c r="F199" s="467"/>
      <c r="G199" s="8"/>
      <c r="H199" s="8"/>
    </row>
    <row r="200" spans="1:8" x14ac:dyDescent="0.2">
      <c r="A200" s="8"/>
      <c r="B200" s="8"/>
      <c r="C200" s="8"/>
      <c r="D200" s="8"/>
      <c r="E200" s="443"/>
      <c r="F200" s="467"/>
      <c r="G200" s="8"/>
      <c r="H200" s="8"/>
    </row>
    <row r="201" spans="1:8" x14ac:dyDescent="0.2">
      <c r="A201" s="8"/>
      <c r="B201" s="8"/>
      <c r="C201" s="8"/>
      <c r="D201" s="8"/>
      <c r="E201" s="443"/>
      <c r="F201" s="467"/>
      <c r="G201" s="8"/>
      <c r="H201" s="8"/>
    </row>
    <row r="202" spans="1:8" x14ac:dyDescent="0.2">
      <c r="A202" s="8"/>
      <c r="B202" s="8"/>
      <c r="C202" s="8"/>
      <c r="D202" s="8"/>
      <c r="E202" s="443"/>
      <c r="F202" s="467"/>
      <c r="G202" s="8"/>
      <c r="H202" s="8"/>
    </row>
    <row r="203" spans="1:8" x14ac:dyDescent="0.2">
      <c r="A203" s="8"/>
      <c r="B203" s="8"/>
      <c r="C203" s="8"/>
      <c r="D203" s="8"/>
      <c r="E203" s="443"/>
      <c r="F203" s="467"/>
      <c r="G203" s="8"/>
      <c r="H203" s="8"/>
    </row>
    <row r="204" spans="1:8" x14ac:dyDescent="0.2">
      <c r="A204" s="8"/>
      <c r="B204" s="8"/>
      <c r="C204" s="8"/>
      <c r="D204" s="8"/>
      <c r="E204" s="443"/>
      <c r="F204" s="467"/>
      <c r="G204" s="8"/>
      <c r="H204" s="8"/>
    </row>
    <row r="205" spans="1:8" x14ac:dyDescent="0.2">
      <c r="A205" s="8"/>
      <c r="B205" s="8"/>
      <c r="C205" s="8"/>
      <c r="D205" s="8"/>
      <c r="E205" s="443"/>
      <c r="F205" s="467"/>
      <c r="G205" s="8"/>
      <c r="H205" s="8"/>
    </row>
    <row r="206" spans="1:8" x14ac:dyDescent="0.2">
      <c r="A206" s="8"/>
      <c r="B206" s="8"/>
      <c r="C206" s="8"/>
      <c r="D206" s="8"/>
      <c r="E206" s="443"/>
      <c r="F206" s="467"/>
      <c r="G206" s="8"/>
      <c r="H206" s="8"/>
    </row>
    <row r="207" spans="1:8" x14ac:dyDescent="0.2">
      <c r="A207" s="8"/>
      <c r="B207" s="8"/>
      <c r="C207" s="8"/>
      <c r="D207" s="8"/>
      <c r="E207" s="443"/>
      <c r="F207" s="467"/>
      <c r="G207" s="8"/>
      <c r="H207" s="8"/>
    </row>
    <row r="208" spans="1:8" x14ac:dyDescent="0.2">
      <c r="A208" s="8"/>
      <c r="B208" s="8"/>
      <c r="C208" s="8"/>
      <c r="D208" s="8"/>
      <c r="E208" s="443"/>
      <c r="F208" s="467"/>
      <c r="G208" s="8"/>
      <c r="H208" s="8"/>
    </row>
    <row r="209" spans="1:8" x14ac:dyDescent="0.2">
      <c r="A209" s="8"/>
      <c r="B209" s="8"/>
      <c r="C209" s="8"/>
      <c r="D209" s="8"/>
      <c r="E209" s="443"/>
      <c r="F209" s="467"/>
      <c r="G209" s="8"/>
      <c r="H209" s="8"/>
    </row>
    <row r="210" spans="1:8" x14ac:dyDescent="0.2">
      <c r="A210" s="8"/>
      <c r="B210" s="8"/>
      <c r="C210" s="8"/>
      <c r="D210" s="8"/>
      <c r="E210" s="443"/>
      <c r="F210" s="467"/>
      <c r="G210" s="8"/>
      <c r="H210" s="8"/>
    </row>
    <row r="211" spans="1:8" x14ac:dyDescent="0.2">
      <c r="A211" s="8"/>
      <c r="B211" s="8"/>
      <c r="C211" s="8"/>
      <c r="D211" s="8"/>
      <c r="E211" s="443"/>
      <c r="F211" s="467"/>
      <c r="G211" s="8"/>
      <c r="H211" s="8"/>
    </row>
    <row r="212" spans="1:8" x14ac:dyDescent="0.2">
      <c r="A212" s="8"/>
      <c r="B212" s="8"/>
      <c r="C212" s="8"/>
      <c r="D212" s="8"/>
      <c r="E212" s="443"/>
      <c r="F212" s="467"/>
      <c r="G212" s="8"/>
      <c r="H212" s="8"/>
    </row>
    <row r="213" spans="1:8" x14ac:dyDescent="0.2">
      <c r="A213" s="8"/>
      <c r="B213" s="8"/>
      <c r="C213" s="8"/>
      <c r="D213" s="8"/>
      <c r="E213" s="443"/>
      <c r="F213" s="467"/>
      <c r="G213" s="8"/>
      <c r="H213" s="8"/>
    </row>
    <row r="214" spans="1:8" x14ac:dyDescent="0.2">
      <c r="A214" s="8"/>
      <c r="B214" s="8"/>
      <c r="C214" s="8"/>
      <c r="D214" s="8"/>
      <c r="E214" s="443"/>
      <c r="F214" s="467"/>
      <c r="G214" s="8"/>
      <c r="H214" s="8"/>
    </row>
    <row r="215" spans="1:8" x14ac:dyDescent="0.2">
      <c r="A215" s="8"/>
      <c r="B215" s="8"/>
      <c r="C215" s="8"/>
      <c r="D215" s="8"/>
      <c r="E215" s="443"/>
      <c r="F215" s="467"/>
      <c r="G215" s="8"/>
      <c r="H215" s="8"/>
    </row>
    <row r="216" spans="1:8" x14ac:dyDescent="0.2">
      <c r="A216" s="8"/>
      <c r="B216" s="8"/>
      <c r="C216" s="8"/>
      <c r="D216" s="8"/>
      <c r="E216" s="443"/>
      <c r="F216" s="467"/>
      <c r="G216" s="8"/>
      <c r="H216" s="8"/>
    </row>
    <row r="217" spans="1:8" x14ac:dyDescent="0.2">
      <c r="A217" s="8"/>
      <c r="B217" s="8"/>
      <c r="C217" s="8"/>
      <c r="D217" s="8"/>
      <c r="E217" s="443"/>
      <c r="F217" s="467"/>
      <c r="G217" s="8"/>
      <c r="H217" s="8"/>
    </row>
    <row r="218" spans="1:8" x14ac:dyDescent="0.2">
      <c r="A218" s="8"/>
      <c r="B218" s="8"/>
      <c r="C218" s="8"/>
      <c r="D218" s="8"/>
      <c r="E218" s="443"/>
      <c r="F218" s="467"/>
      <c r="G218" s="8"/>
      <c r="H218" s="8"/>
    </row>
    <row r="219" spans="1:8" x14ac:dyDescent="0.2">
      <c r="A219" s="8"/>
      <c r="B219" s="8"/>
      <c r="C219" s="8"/>
      <c r="D219" s="8"/>
      <c r="E219" s="443"/>
      <c r="F219" s="467"/>
      <c r="G219" s="8"/>
      <c r="H219" s="8"/>
    </row>
    <row r="220" spans="1:8" x14ac:dyDescent="0.2">
      <c r="A220" s="8"/>
      <c r="B220" s="8"/>
      <c r="C220" s="8"/>
      <c r="D220" s="8"/>
      <c r="E220" s="443"/>
      <c r="F220" s="467"/>
      <c r="G220" s="8"/>
      <c r="H220" s="8"/>
    </row>
    <row r="221" spans="1:8" x14ac:dyDescent="0.2">
      <c r="A221" s="8"/>
      <c r="B221" s="8"/>
      <c r="C221" s="8"/>
      <c r="D221" s="8"/>
      <c r="E221" s="443"/>
      <c r="F221" s="467"/>
      <c r="G221" s="8"/>
      <c r="H221" s="8"/>
    </row>
    <row r="222" spans="1:8" x14ac:dyDescent="0.2">
      <c r="A222" s="8"/>
      <c r="B222" s="8"/>
      <c r="C222" s="8"/>
      <c r="D222" s="8"/>
      <c r="E222" s="443"/>
      <c r="F222" s="467"/>
      <c r="G222" s="8"/>
      <c r="H222" s="8"/>
    </row>
    <row r="223" spans="1:8" x14ac:dyDescent="0.2">
      <c r="A223" s="8"/>
      <c r="B223" s="8"/>
      <c r="C223" s="8"/>
      <c r="D223" s="8"/>
      <c r="E223" s="443"/>
      <c r="F223" s="467"/>
      <c r="G223" s="8"/>
      <c r="H223" s="8"/>
    </row>
    <row r="224" spans="1:8" x14ac:dyDescent="0.2">
      <c r="A224" s="8"/>
      <c r="B224" s="8"/>
      <c r="C224" s="8"/>
      <c r="D224" s="8"/>
      <c r="E224" s="443"/>
      <c r="F224" s="467"/>
      <c r="G224" s="8"/>
      <c r="H224" s="8"/>
    </row>
    <row r="225" spans="1:8" x14ac:dyDescent="0.2">
      <c r="A225" s="8"/>
      <c r="B225" s="8"/>
      <c r="C225" s="8"/>
      <c r="D225" s="8"/>
      <c r="E225" s="443"/>
      <c r="F225" s="467"/>
      <c r="G225" s="8"/>
      <c r="H225" s="8"/>
    </row>
    <row r="226" spans="1:8" x14ac:dyDescent="0.2">
      <c r="A226" s="8"/>
      <c r="B226" s="8"/>
      <c r="C226" s="8"/>
      <c r="D226" s="8"/>
      <c r="E226" s="443"/>
      <c r="F226" s="467"/>
      <c r="G226" s="8"/>
      <c r="H226" s="8"/>
    </row>
    <row r="227" spans="1:8" x14ac:dyDescent="0.2">
      <c r="A227" s="8"/>
      <c r="B227" s="8"/>
      <c r="C227" s="8"/>
      <c r="D227" s="8"/>
      <c r="E227" s="443"/>
      <c r="F227" s="467"/>
      <c r="G227" s="8"/>
      <c r="H227" s="8"/>
    </row>
    <row r="228" spans="1:8" x14ac:dyDescent="0.2">
      <c r="A228" s="8"/>
      <c r="B228" s="8"/>
      <c r="C228" s="8"/>
      <c r="D228" s="8"/>
      <c r="E228" s="443"/>
      <c r="F228" s="467"/>
      <c r="G228" s="8"/>
      <c r="H228" s="8"/>
    </row>
    <row r="229" spans="1:8" x14ac:dyDescent="0.2">
      <c r="A229" s="8"/>
      <c r="B229" s="8"/>
      <c r="C229" s="8"/>
      <c r="D229" s="8"/>
      <c r="E229" s="443"/>
      <c r="F229" s="467"/>
      <c r="G229" s="8"/>
      <c r="H229" s="8"/>
    </row>
    <row r="230" spans="1:8" x14ac:dyDescent="0.2">
      <c r="A230" s="8"/>
      <c r="B230" s="8"/>
      <c r="C230" s="8"/>
      <c r="D230" s="8"/>
      <c r="E230" s="443"/>
      <c r="F230" s="467"/>
      <c r="G230" s="8"/>
      <c r="H230" s="8"/>
    </row>
    <row r="231" spans="1:8" x14ac:dyDescent="0.2">
      <c r="A231" s="1"/>
      <c r="B231" s="2"/>
      <c r="C231" s="2"/>
      <c r="D231" s="2"/>
      <c r="E231" s="445"/>
      <c r="F231" s="455"/>
      <c r="G231" s="8"/>
      <c r="H231" s="8"/>
    </row>
    <row r="232" spans="1:8" x14ac:dyDescent="0.2">
      <c r="A232" s="1"/>
      <c r="B232" s="2"/>
      <c r="C232" s="2"/>
      <c r="D232" s="2"/>
      <c r="E232" s="445"/>
      <c r="F232" s="455"/>
      <c r="G232" s="8"/>
      <c r="H232" s="8"/>
    </row>
    <row r="233" spans="1:8" x14ac:dyDescent="0.2">
      <c r="A233" s="8"/>
      <c r="B233" s="8"/>
      <c r="C233" s="8"/>
      <c r="D233" s="8"/>
      <c r="E233" s="443"/>
      <c r="F233" s="467"/>
      <c r="G233" s="8"/>
      <c r="H233" s="8"/>
    </row>
    <row r="234" spans="1:8" x14ac:dyDescent="0.2">
      <c r="A234" s="8"/>
      <c r="B234" s="8"/>
      <c r="C234" s="8"/>
      <c r="D234" s="8"/>
      <c r="E234" s="443"/>
      <c r="F234" s="467"/>
      <c r="G234" s="8"/>
      <c r="H234" s="8"/>
    </row>
    <row r="235" spans="1:8" x14ac:dyDescent="0.2">
      <c r="A235" s="8"/>
      <c r="B235" s="8"/>
      <c r="C235" s="8"/>
      <c r="D235" s="8"/>
      <c r="E235" s="443"/>
      <c r="F235" s="467"/>
      <c r="G235" s="8"/>
      <c r="H235" s="8"/>
    </row>
    <row r="236" spans="1:8" x14ac:dyDescent="0.2">
      <c r="A236" s="8"/>
      <c r="B236" s="8"/>
      <c r="C236" s="8"/>
      <c r="D236" s="8"/>
      <c r="E236" s="443"/>
      <c r="F236" s="467"/>
      <c r="G236" s="8"/>
      <c r="H236" s="8"/>
    </row>
    <row r="237" spans="1:8" x14ac:dyDescent="0.2">
      <c r="A237" s="8"/>
      <c r="B237" s="8"/>
      <c r="C237" s="8"/>
      <c r="D237" s="8"/>
      <c r="E237" s="443"/>
      <c r="F237" s="467"/>
      <c r="G237" s="8"/>
      <c r="H237" s="8"/>
    </row>
    <row r="238" spans="1:8" x14ac:dyDescent="0.2">
      <c r="A238" s="8"/>
      <c r="B238" s="8"/>
      <c r="C238" s="8"/>
      <c r="D238" s="8"/>
      <c r="E238" s="443"/>
      <c r="F238" s="467"/>
      <c r="G238" s="8"/>
      <c r="H238" s="8"/>
    </row>
    <row r="239" spans="1:8" x14ac:dyDescent="0.2">
      <c r="A239" s="8"/>
      <c r="B239" s="8"/>
      <c r="C239" s="8"/>
      <c r="D239" s="8"/>
      <c r="E239" s="443"/>
      <c r="F239" s="467"/>
      <c r="G239" s="8"/>
      <c r="H239" s="8"/>
    </row>
    <row r="240" spans="1:8" x14ac:dyDescent="0.2">
      <c r="A240" s="8"/>
      <c r="B240" s="8"/>
      <c r="C240" s="8"/>
      <c r="D240" s="8"/>
      <c r="E240" s="443"/>
      <c r="F240" s="467"/>
      <c r="G240" s="8"/>
      <c r="H240" s="8"/>
    </row>
    <row r="241" spans="1:8" x14ac:dyDescent="0.2">
      <c r="A241" s="8"/>
      <c r="B241" s="8"/>
      <c r="C241" s="8"/>
      <c r="D241" s="8"/>
      <c r="E241" s="443"/>
      <c r="F241" s="467"/>
      <c r="G241" s="8"/>
      <c r="H241" s="8"/>
    </row>
    <row r="242" spans="1:8" x14ac:dyDescent="0.2">
      <c r="A242" s="8"/>
      <c r="B242" s="8"/>
      <c r="C242" s="8"/>
      <c r="D242" s="8"/>
      <c r="E242" s="443"/>
      <c r="F242" s="467"/>
      <c r="G242" s="8"/>
      <c r="H242" s="8"/>
    </row>
    <row r="243" spans="1:8" x14ac:dyDescent="0.2">
      <c r="A243" s="8"/>
      <c r="B243" s="8"/>
      <c r="C243" s="8"/>
      <c r="D243" s="8"/>
      <c r="E243" s="443"/>
      <c r="F243" s="467"/>
      <c r="G243" s="8"/>
      <c r="H243" s="8"/>
    </row>
    <row r="244" spans="1:8" x14ac:dyDescent="0.2">
      <c r="A244" s="8"/>
      <c r="B244" s="8"/>
      <c r="C244" s="8"/>
      <c r="D244" s="8"/>
      <c r="E244" s="443"/>
      <c r="F244" s="467"/>
      <c r="G244" s="8"/>
      <c r="H244" s="8"/>
    </row>
    <row r="245" spans="1:8" x14ac:dyDescent="0.2">
      <c r="A245" s="8"/>
      <c r="B245" s="8"/>
      <c r="C245" s="8"/>
      <c r="D245" s="8"/>
      <c r="E245" s="443"/>
      <c r="F245" s="467"/>
      <c r="G245" s="8"/>
      <c r="H245" s="8"/>
    </row>
    <row r="246" spans="1:8" x14ac:dyDescent="0.2">
      <c r="A246" s="8"/>
      <c r="B246" s="8"/>
      <c r="C246" s="8"/>
      <c r="D246" s="8"/>
      <c r="E246" s="443"/>
      <c r="F246" s="467"/>
      <c r="G246" s="8"/>
      <c r="H246" s="8"/>
    </row>
    <row r="247" spans="1:8" x14ac:dyDescent="0.2">
      <c r="A247" s="8"/>
      <c r="B247" s="8"/>
      <c r="C247" s="8"/>
      <c r="D247" s="8"/>
      <c r="E247" s="443"/>
      <c r="F247" s="467"/>
      <c r="G247" s="8"/>
      <c r="H247" s="8"/>
    </row>
    <row r="248" spans="1:8" x14ac:dyDescent="0.2">
      <c r="A248" s="8"/>
      <c r="B248" s="8"/>
      <c r="C248" s="8"/>
      <c r="D248" s="8"/>
      <c r="E248" s="443"/>
      <c r="F248" s="467"/>
      <c r="G248" s="8"/>
      <c r="H248" s="8"/>
    </row>
    <row r="249" spans="1:8" x14ac:dyDescent="0.2">
      <c r="A249" s="8"/>
      <c r="B249" s="8"/>
      <c r="C249" s="8"/>
      <c r="D249" s="8"/>
      <c r="E249" s="443"/>
      <c r="F249" s="467"/>
      <c r="G249" s="8"/>
      <c r="H249" s="8"/>
    </row>
    <row r="250" spans="1:8" x14ac:dyDescent="0.2">
      <c r="A250" s="8"/>
      <c r="B250" s="8"/>
      <c r="C250" s="8"/>
      <c r="D250" s="8"/>
      <c r="E250" s="443"/>
      <c r="F250" s="467"/>
      <c r="G250" s="8"/>
      <c r="H250" s="8"/>
    </row>
    <row r="251" spans="1:8" x14ac:dyDescent="0.2">
      <c r="A251" s="8"/>
      <c r="B251" s="8"/>
      <c r="C251" s="8"/>
      <c r="D251" s="8"/>
      <c r="E251" s="443"/>
      <c r="F251" s="467"/>
      <c r="G251" s="8"/>
      <c r="H251" s="8"/>
    </row>
    <row r="252" spans="1:8" x14ac:dyDescent="0.2">
      <c r="A252" s="8"/>
      <c r="B252" s="8"/>
      <c r="C252" s="8"/>
      <c r="D252" s="8"/>
      <c r="E252" s="443"/>
      <c r="F252" s="467"/>
      <c r="G252" s="8"/>
      <c r="H252" s="8"/>
    </row>
    <row r="253" spans="1:8" x14ac:dyDescent="0.2">
      <c r="A253" s="8"/>
      <c r="B253" s="8"/>
      <c r="C253" s="8"/>
      <c r="D253" s="8"/>
      <c r="E253" s="443"/>
      <c r="F253" s="467"/>
      <c r="G253" s="8"/>
      <c r="H253" s="8"/>
    </row>
    <row r="254" spans="1:8" x14ac:dyDescent="0.2">
      <c r="A254" s="8"/>
      <c r="B254" s="8"/>
      <c r="C254" s="8"/>
      <c r="D254" s="8"/>
      <c r="E254" s="443"/>
      <c r="F254" s="467"/>
      <c r="G254" s="8"/>
      <c r="H254" s="8"/>
    </row>
    <row r="255" spans="1:8" x14ac:dyDescent="0.2">
      <c r="A255" s="8"/>
      <c r="B255" s="8"/>
      <c r="C255" s="8"/>
      <c r="D255" s="8"/>
      <c r="E255" s="443"/>
      <c r="F255" s="467"/>
      <c r="G255" s="8"/>
      <c r="H255" s="8"/>
    </row>
    <row r="256" spans="1:8" x14ac:dyDescent="0.2">
      <c r="A256" s="8"/>
      <c r="B256" s="8"/>
      <c r="C256" s="8"/>
      <c r="D256" s="8"/>
      <c r="E256" s="443"/>
      <c r="F256" s="467"/>
      <c r="G256" s="8"/>
      <c r="H256" s="8"/>
    </row>
    <row r="257" spans="1:8" x14ac:dyDescent="0.2">
      <c r="A257" s="8"/>
      <c r="B257" s="8"/>
      <c r="C257" s="8"/>
      <c r="D257" s="8"/>
      <c r="E257" s="443"/>
      <c r="F257" s="467"/>
      <c r="G257" s="8"/>
      <c r="H257" s="8"/>
    </row>
    <row r="258" spans="1:8" x14ac:dyDescent="0.2">
      <c r="A258" s="8"/>
      <c r="B258" s="8"/>
      <c r="C258" s="8"/>
      <c r="D258" s="8"/>
      <c r="E258" s="443"/>
      <c r="F258" s="467"/>
      <c r="G258" s="8"/>
      <c r="H258" s="8"/>
    </row>
    <row r="259" spans="1:8" x14ac:dyDescent="0.2">
      <c r="A259" s="8"/>
      <c r="B259" s="8"/>
      <c r="C259" s="8"/>
      <c r="D259" s="8"/>
      <c r="E259" s="443"/>
      <c r="F259" s="467"/>
      <c r="G259" s="8"/>
      <c r="H259" s="8"/>
    </row>
    <row r="260" spans="1:8" x14ac:dyDescent="0.2">
      <c r="A260" s="8"/>
      <c r="B260" s="8"/>
      <c r="C260" s="8"/>
      <c r="D260" s="8"/>
      <c r="E260" s="443"/>
      <c r="F260" s="467"/>
      <c r="G260" s="8"/>
      <c r="H260" s="8"/>
    </row>
    <row r="261" spans="1:8" x14ac:dyDescent="0.2">
      <c r="A261" s="8"/>
      <c r="B261" s="8"/>
      <c r="C261" s="8"/>
      <c r="D261" s="8"/>
      <c r="E261" s="443"/>
      <c r="F261" s="467"/>
      <c r="G261" s="8"/>
      <c r="H261" s="8"/>
    </row>
    <row r="262" spans="1:8" x14ac:dyDescent="0.2">
      <c r="A262" s="8"/>
      <c r="B262" s="8"/>
      <c r="C262" s="8"/>
      <c r="D262" s="8"/>
      <c r="E262" s="443"/>
      <c r="F262" s="467"/>
      <c r="G262" s="8"/>
      <c r="H262" s="8"/>
    </row>
    <row r="263" spans="1:8" x14ac:dyDescent="0.2">
      <c r="A263" s="8"/>
      <c r="B263" s="8"/>
      <c r="C263" s="8"/>
      <c r="D263" s="8"/>
      <c r="E263" s="443"/>
      <c r="F263" s="467"/>
      <c r="G263" s="8"/>
      <c r="H263" s="8"/>
    </row>
    <row r="264" spans="1:8" x14ac:dyDescent="0.2">
      <c r="A264" s="8"/>
      <c r="B264" s="8"/>
      <c r="C264" s="8"/>
      <c r="D264" s="8"/>
      <c r="E264" s="443"/>
      <c r="F264" s="467"/>
      <c r="G264" s="8"/>
      <c r="H264" s="8"/>
    </row>
    <row r="265" spans="1:8" x14ac:dyDescent="0.2">
      <c r="A265" s="8"/>
      <c r="B265" s="8"/>
      <c r="C265" s="8"/>
      <c r="D265" s="8"/>
      <c r="E265" s="443"/>
      <c r="F265" s="467"/>
      <c r="G265" s="8"/>
      <c r="H265" s="8"/>
    </row>
    <row r="266" spans="1:8" x14ac:dyDescent="0.2">
      <c r="A266" s="8"/>
      <c r="B266" s="8"/>
      <c r="C266" s="8"/>
      <c r="D266" s="8"/>
      <c r="E266" s="443"/>
      <c r="F266" s="467"/>
      <c r="G266" s="8"/>
      <c r="H266" s="8"/>
    </row>
    <row r="267" spans="1:8" x14ac:dyDescent="0.2">
      <c r="A267" s="8"/>
      <c r="B267" s="8"/>
      <c r="C267" s="8"/>
      <c r="D267" s="8"/>
      <c r="E267" s="443"/>
      <c r="F267" s="467"/>
      <c r="G267" s="8"/>
      <c r="H267" s="8"/>
    </row>
    <row r="268" spans="1:8" x14ac:dyDescent="0.2">
      <c r="A268" s="8"/>
      <c r="B268" s="8"/>
      <c r="C268" s="8"/>
      <c r="D268" s="8"/>
      <c r="E268" s="443"/>
      <c r="F268" s="467"/>
      <c r="G268" s="8"/>
      <c r="H268" s="8"/>
    </row>
    <row r="269" spans="1:8" x14ac:dyDescent="0.2">
      <c r="A269" s="8"/>
      <c r="B269" s="8"/>
      <c r="C269" s="8"/>
      <c r="D269" s="8"/>
      <c r="E269" s="443"/>
      <c r="F269" s="467"/>
      <c r="G269" s="8"/>
      <c r="H269" s="8"/>
    </row>
    <row r="270" spans="1:8" x14ac:dyDescent="0.2">
      <c r="A270" s="8"/>
      <c r="B270" s="8"/>
      <c r="C270" s="8"/>
      <c r="D270" s="8"/>
      <c r="E270" s="443"/>
      <c r="F270" s="467"/>
      <c r="G270" s="8"/>
      <c r="H270" s="8"/>
    </row>
    <row r="271" spans="1:8" x14ac:dyDescent="0.2">
      <c r="A271" s="8"/>
      <c r="B271" s="8"/>
      <c r="C271" s="8"/>
      <c r="D271" s="8"/>
      <c r="E271" s="443"/>
      <c r="F271" s="467"/>
      <c r="G271" s="8"/>
      <c r="H271" s="8"/>
    </row>
    <row r="272" spans="1:8" x14ac:dyDescent="0.2">
      <c r="A272" s="8"/>
      <c r="B272" s="8"/>
      <c r="C272" s="8"/>
      <c r="D272" s="8"/>
      <c r="E272" s="443"/>
      <c r="F272" s="467"/>
      <c r="G272" s="8"/>
      <c r="H272" s="8"/>
    </row>
    <row r="273" spans="1:8" x14ac:dyDescent="0.2">
      <c r="A273" s="8"/>
      <c r="B273" s="8"/>
      <c r="C273" s="8"/>
      <c r="D273" s="8"/>
      <c r="E273" s="443"/>
      <c r="F273" s="467"/>
      <c r="G273" s="8"/>
      <c r="H273" s="8"/>
    </row>
    <row r="274" spans="1:8" x14ac:dyDescent="0.2">
      <c r="A274" s="8"/>
      <c r="B274" s="8"/>
      <c r="C274" s="8"/>
      <c r="D274" s="8"/>
      <c r="E274" s="443"/>
      <c r="F274" s="467"/>
      <c r="G274" s="8"/>
      <c r="H274" s="8"/>
    </row>
    <row r="275" spans="1:8" x14ac:dyDescent="0.2">
      <c r="A275" s="8"/>
      <c r="B275" s="8"/>
      <c r="C275" s="8"/>
      <c r="D275" s="8"/>
      <c r="E275" s="443"/>
      <c r="F275" s="467"/>
      <c r="G275" s="8"/>
      <c r="H275" s="8"/>
    </row>
    <row r="276" spans="1:8" x14ac:dyDescent="0.2">
      <c r="A276" s="8"/>
      <c r="B276" s="8"/>
      <c r="C276" s="8"/>
      <c r="D276" s="8"/>
      <c r="E276" s="443"/>
      <c r="F276" s="467"/>
      <c r="G276" s="8"/>
      <c r="H276" s="8"/>
    </row>
    <row r="277" spans="1:8" x14ac:dyDescent="0.2">
      <c r="A277" s="8"/>
      <c r="B277" s="8"/>
      <c r="C277" s="8"/>
      <c r="D277" s="8"/>
      <c r="E277" s="443"/>
      <c r="F277" s="467"/>
      <c r="G277" s="8"/>
      <c r="H277" s="8"/>
    </row>
    <row r="278" spans="1:8" x14ac:dyDescent="0.2">
      <c r="A278" s="8"/>
      <c r="B278" s="8"/>
      <c r="C278" s="8"/>
      <c r="D278" s="8"/>
      <c r="E278" s="443"/>
      <c r="F278" s="467"/>
      <c r="G278" s="8"/>
      <c r="H278" s="8"/>
    </row>
    <row r="279" spans="1:8" x14ac:dyDescent="0.2">
      <c r="A279" s="8"/>
      <c r="B279" s="8"/>
      <c r="C279" s="8"/>
      <c r="D279" s="8"/>
      <c r="E279" s="443"/>
      <c r="F279" s="467"/>
      <c r="G279" s="8"/>
      <c r="H279" s="8"/>
    </row>
    <row r="280" spans="1:8" x14ac:dyDescent="0.2">
      <c r="A280" s="8"/>
      <c r="B280" s="8"/>
      <c r="C280" s="8"/>
      <c r="D280" s="8"/>
      <c r="E280" s="443"/>
      <c r="F280" s="467"/>
      <c r="G280" s="8"/>
      <c r="H280" s="8"/>
    </row>
    <row r="281" spans="1:8" x14ac:dyDescent="0.2">
      <c r="A281" s="8"/>
      <c r="B281" s="8"/>
      <c r="C281" s="8"/>
      <c r="D281" s="8"/>
      <c r="E281" s="443"/>
      <c r="F281" s="467"/>
      <c r="G281" s="8"/>
      <c r="H281" s="8"/>
    </row>
    <row r="282" spans="1:8" x14ac:dyDescent="0.2">
      <c r="A282" s="8"/>
      <c r="B282" s="8"/>
      <c r="C282" s="8"/>
      <c r="D282" s="8"/>
      <c r="E282" s="443"/>
      <c r="F282" s="467"/>
      <c r="G282" s="8"/>
      <c r="H282" s="8"/>
    </row>
    <row r="283" spans="1:8" x14ac:dyDescent="0.2">
      <c r="A283" s="8"/>
      <c r="B283" s="8"/>
      <c r="C283" s="8"/>
      <c r="D283" s="8"/>
      <c r="E283" s="443"/>
      <c r="F283" s="467"/>
      <c r="G283" s="8"/>
      <c r="H283" s="8"/>
    </row>
    <row r="284" spans="1:8" x14ac:dyDescent="0.2">
      <c r="A284" s="8"/>
      <c r="B284" s="8"/>
      <c r="C284" s="8"/>
      <c r="D284" s="8"/>
      <c r="E284" s="443"/>
      <c r="F284" s="467"/>
      <c r="G284" s="8"/>
      <c r="H284" s="8"/>
    </row>
    <row r="285" spans="1:8" x14ac:dyDescent="0.2">
      <c r="A285" s="8"/>
      <c r="B285" s="8"/>
      <c r="C285" s="8"/>
      <c r="D285" s="8"/>
      <c r="E285" s="443"/>
      <c r="F285" s="467"/>
      <c r="G285" s="8"/>
      <c r="H285" s="8"/>
    </row>
    <row r="286" spans="1:8" x14ac:dyDescent="0.2">
      <c r="A286" s="8"/>
      <c r="B286" s="8"/>
      <c r="C286" s="8"/>
      <c r="D286" s="8"/>
      <c r="E286" s="443"/>
      <c r="F286" s="467"/>
      <c r="G286" s="8"/>
      <c r="H286" s="8"/>
    </row>
    <row r="287" spans="1:8" x14ac:dyDescent="0.2">
      <c r="A287" s="8"/>
      <c r="B287" s="8"/>
      <c r="C287" s="8"/>
      <c r="D287" s="8"/>
      <c r="E287" s="443"/>
      <c r="F287" s="467"/>
      <c r="G287" s="8"/>
      <c r="H287" s="8"/>
    </row>
    <row r="288" spans="1:8" x14ac:dyDescent="0.2">
      <c r="A288" s="8"/>
      <c r="B288" s="8"/>
      <c r="C288" s="8"/>
      <c r="D288" s="8"/>
      <c r="E288" s="443"/>
      <c r="F288" s="467"/>
      <c r="G288" s="8"/>
      <c r="H288" s="8"/>
    </row>
    <row r="289" spans="1:8" x14ac:dyDescent="0.2">
      <c r="A289" s="8"/>
      <c r="B289" s="8"/>
      <c r="C289" s="8"/>
      <c r="D289" s="8"/>
      <c r="E289" s="443"/>
      <c r="F289" s="467"/>
      <c r="G289" s="8"/>
      <c r="H289" s="8"/>
    </row>
    <row r="290" spans="1:8" x14ac:dyDescent="0.2">
      <c r="A290" s="8"/>
      <c r="B290" s="8"/>
      <c r="C290" s="8"/>
      <c r="D290" s="8"/>
      <c r="E290" s="443"/>
      <c r="F290" s="467"/>
      <c r="G290" s="8"/>
      <c r="H290" s="8"/>
    </row>
    <row r="291" spans="1:8" x14ac:dyDescent="0.2">
      <c r="A291" s="8"/>
      <c r="B291" s="8"/>
      <c r="C291" s="8"/>
      <c r="D291" s="8"/>
      <c r="E291" s="443"/>
      <c r="F291" s="467"/>
      <c r="G291" s="8"/>
      <c r="H291" s="8"/>
    </row>
    <row r="292" spans="1:8" x14ac:dyDescent="0.2">
      <c r="A292" s="8"/>
      <c r="B292" s="8"/>
      <c r="C292" s="8"/>
      <c r="D292" s="8"/>
      <c r="E292" s="443"/>
      <c r="F292" s="467"/>
      <c r="G292" s="8"/>
      <c r="H292" s="8"/>
    </row>
    <row r="293" spans="1:8" x14ac:dyDescent="0.2">
      <c r="A293" s="8"/>
      <c r="B293" s="8"/>
      <c r="C293" s="8"/>
      <c r="D293" s="8"/>
      <c r="E293" s="443"/>
      <c r="F293" s="467"/>
      <c r="G293" s="8"/>
      <c r="H293" s="8"/>
    </row>
    <row r="294" spans="1:8" x14ac:dyDescent="0.2">
      <c r="A294" s="8"/>
      <c r="B294" s="8"/>
      <c r="C294" s="8"/>
      <c r="D294" s="8"/>
      <c r="E294" s="443"/>
      <c r="F294" s="467"/>
      <c r="G294" s="8"/>
      <c r="H294" s="8"/>
    </row>
    <row r="295" spans="1:8" x14ac:dyDescent="0.2">
      <c r="A295" s="8"/>
      <c r="B295" s="8"/>
      <c r="C295" s="8"/>
      <c r="D295" s="8"/>
      <c r="E295" s="443"/>
      <c r="F295" s="467"/>
      <c r="G295" s="8"/>
      <c r="H295" s="8"/>
    </row>
    <row r="296" spans="1:8" x14ac:dyDescent="0.2">
      <c r="A296" s="8"/>
      <c r="B296" s="8"/>
      <c r="C296" s="8"/>
      <c r="D296" s="8"/>
      <c r="E296" s="443"/>
      <c r="F296" s="467"/>
      <c r="G296" s="8"/>
      <c r="H296" s="8"/>
    </row>
    <row r="297" spans="1:8" x14ac:dyDescent="0.2">
      <c r="A297" s="8"/>
      <c r="B297" s="8"/>
      <c r="C297" s="8"/>
      <c r="D297" s="8"/>
      <c r="E297" s="443"/>
      <c r="F297" s="467"/>
      <c r="G297" s="8"/>
      <c r="H297" s="8"/>
    </row>
    <row r="298" spans="1:8" x14ac:dyDescent="0.2">
      <c r="A298" s="8"/>
      <c r="B298" s="8"/>
      <c r="C298" s="8"/>
      <c r="D298" s="8"/>
      <c r="E298" s="443"/>
      <c r="F298" s="467"/>
      <c r="G298" s="8"/>
      <c r="H298" s="8"/>
    </row>
    <row r="299" spans="1:8" x14ac:dyDescent="0.2">
      <c r="A299" s="8"/>
      <c r="B299" s="8"/>
      <c r="C299" s="8"/>
      <c r="D299" s="8"/>
      <c r="E299" s="443"/>
      <c r="F299" s="467"/>
      <c r="G299" s="8"/>
      <c r="H299" s="8"/>
    </row>
    <row r="300" spans="1:8" x14ac:dyDescent="0.2">
      <c r="A300" s="8"/>
      <c r="B300" s="8"/>
      <c r="C300" s="8"/>
      <c r="D300" s="8"/>
      <c r="E300" s="443"/>
      <c r="F300" s="467"/>
      <c r="G300" s="8"/>
      <c r="H300" s="8"/>
    </row>
    <row r="301" spans="1:8" x14ac:dyDescent="0.2">
      <c r="A301" s="8"/>
      <c r="B301" s="8"/>
      <c r="C301" s="8"/>
      <c r="D301" s="8"/>
      <c r="E301" s="443"/>
      <c r="F301" s="467"/>
      <c r="G301" s="8"/>
      <c r="H301" s="8"/>
    </row>
    <row r="302" spans="1:8" x14ac:dyDescent="0.2">
      <c r="A302" s="8"/>
      <c r="B302" s="8"/>
      <c r="C302" s="8"/>
      <c r="D302" s="8"/>
      <c r="E302" s="443"/>
      <c r="F302" s="467"/>
      <c r="G302" s="8"/>
      <c r="H302" s="8"/>
    </row>
    <row r="303" spans="1:8" x14ac:dyDescent="0.2">
      <c r="A303" s="8"/>
      <c r="B303" s="8"/>
      <c r="C303" s="8"/>
      <c r="D303" s="8"/>
      <c r="E303" s="443"/>
      <c r="F303" s="467"/>
      <c r="G303" s="8"/>
      <c r="H303" s="8"/>
    </row>
    <row r="304" spans="1:8" x14ac:dyDescent="0.2">
      <c r="A304" s="8"/>
      <c r="B304" s="8"/>
      <c r="C304" s="8"/>
      <c r="D304" s="8"/>
      <c r="E304" s="443"/>
      <c r="F304" s="467"/>
      <c r="G304" s="8"/>
      <c r="H304" s="8"/>
    </row>
    <row r="305" spans="1:8" x14ac:dyDescent="0.2">
      <c r="A305" s="8"/>
      <c r="B305" s="8"/>
      <c r="C305" s="8"/>
      <c r="D305" s="8"/>
      <c r="E305" s="443"/>
      <c r="F305" s="467"/>
      <c r="G305" s="8"/>
      <c r="H305" s="8"/>
    </row>
    <row r="306" spans="1:8" x14ac:dyDescent="0.2">
      <c r="A306" s="8"/>
      <c r="B306" s="8"/>
      <c r="C306" s="8"/>
      <c r="D306" s="8"/>
      <c r="E306" s="443"/>
      <c r="F306" s="467"/>
      <c r="G306" s="8"/>
      <c r="H306" s="8"/>
    </row>
    <row r="307" spans="1:8" x14ac:dyDescent="0.2">
      <c r="A307" s="8"/>
      <c r="B307" s="8"/>
      <c r="C307" s="8"/>
      <c r="D307" s="8"/>
      <c r="E307" s="443"/>
      <c r="F307" s="467"/>
      <c r="G307" s="8"/>
      <c r="H307" s="8"/>
    </row>
    <row r="308" spans="1:8" x14ac:dyDescent="0.2">
      <c r="A308" s="8"/>
      <c r="B308" s="8"/>
      <c r="C308" s="8"/>
      <c r="D308" s="8"/>
      <c r="E308" s="443"/>
      <c r="F308" s="467"/>
      <c r="G308" s="8"/>
      <c r="H308" s="8"/>
    </row>
    <row r="309" spans="1:8" x14ac:dyDescent="0.2">
      <c r="A309" s="8"/>
      <c r="B309" s="8"/>
      <c r="C309" s="8"/>
      <c r="D309" s="8"/>
      <c r="E309" s="443"/>
      <c r="F309" s="467"/>
      <c r="G309" s="8"/>
      <c r="H309" s="8"/>
    </row>
    <row r="310" spans="1:8" x14ac:dyDescent="0.2">
      <c r="A310" s="8"/>
      <c r="B310" s="8"/>
      <c r="C310" s="8"/>
      <c r="D310" s="8"/>
      <c r="E310" s="443"/>
      <c r="F310" s="467"/>
      <c r="G310" s="8"/>
      <c r="H310" s="8"/>
    </row>
    <row r="311" spans="1:8" x14ac:dyDescent="0.2">
      <c r="A311" s="8"/>
      <c r="B311" s="8"/>
      <c r="C311" s="8"/>
      <c r="D311" s="8"/>
      <c r="E311" s="443"/>
      <c r="F311" s="467"/>
      <c r="G311" s="8"/>
      <c r="H311" s="8"/>
    </row>
    <row r="312" spans="1:8" x14ac:dyDescent="0.2">
      <c r="A312" s="8"/>
      <c r="B312" s="8"/>
      <c r="C312" s="8"/>
      <c r="D312" s="8"/>
      <c r="E312" s="443"/>
      <c r="F312" s="467"/>
      <c r="G312" s="8"/>
      <c r="H312" s="8"/>
    </row>
    <row r="313" spans="1:8" x14ac:dyDescent="0.2">
      <c r="A313" s="8"/>
      <c r="B313" s="8"/>
      <c r="C313" s="8"/>
      <c r="D313" s="8"/>
      <c r="E313" s="443"/>
      <c r="F313" s="467"/>
      <c r="G313" s="8"/>
      <c r="H313" s="8"/>
    </row>
    <row r="314" spans="1:8" x14ac:dyDescent="0.2">
      <c r="A314" s="8"/>
      <c r="B314" s="8"/>
      <c r="C314" s="8"/>
      <c r="D314" s="8"/>
      <c r="E314" s="443"/>
      <c r="F314" s="467"/>
      <c r="G314" s="8"/>
      <c r="H314" s="8"/>
    </row>
    <row r="315" spans="1:8" x14ac:dyDescent="0.2">
      <c r="A315" s="8"/>
      <c r="B315" s="8"/>
      <c r="C315" s="8"/>
      <c r="D315" s="8"/>
      <c r="E315" s="443"/>
      <c r="F315" s="467"/>
      <c r="G315" s="8"/>
      <c r="H315" s="8"/>
    </row>
    <row r="316" spans="1:8" x14ac:dyDescent="0.2">
      <c r="A316" s="8"/>
      <c r="B316" s="8"/>
      <c r="C316" s="8"/>
      <c r="D316" s="8"/>
      <c r="E316" s="443"/>
      <c r="F316" s="467"/>
      <c r="G316" s="8"/>
      <c r="H316" s="8"/>
    </row>
    <row r="317" spans="1:8" x14ac:dyDescent="0.2">
      <c r="A317" s="8"/>
      <c r="B317" s="8"/>
      <c r="C317" s="8"/>
      <c r="D317" s="8"/>
      <c r="E317" s="443"/>
      <c r="F317" s="467"/>
      <c r="G317" s="8"/>
      <c r="H317" s="8"/>
    </row>
    <row r="318" spans="1:8" x14ac:dyDescent="0.2">
      <c r="A318" s="8"/>
      <c r="B318" s="8"/>
      <c r="C318" s="8"/>
      <c r="D318" s="8"/>
      <c r="E318" s="443"/>
      <c r="F318" s="467"/>
      <c r="G318" s="8"/>
      <c r="H318" s="8"/>
    </row>
    <row r="319" spans="1:8" x14ac:dyDescent="0.2">
      <c r="A319" s="8"/>
      <c r="B319" s="8"/>
      <c r="C319" s="8"/>
      <c r="D319" s="8"/>
      <c r="E319" s="443"/>
      <c r="F319" s="467"/>
      <c r="G319" s="8"/>
      <c r="H319" s="8"/>
    </row>
    <row r="320" spans="1:8" x14ac:dyDescent="0.2">
      <c r="A320" s="8"/>
      <c r="B320" s="8"/>
      <c r="C320" s="8"/>
      <c r="D320" s="8"/>
      <c r="E320" s="443"/>
      <c r="F320" s="467"/>
      <c r="G320" s="8"/>
      <c r="H320" s="8"/>
    </row>
    <row r="321" spans="1:8" x14ac:dyDescent="0.2">
      <c r="A321" s="8"/>
      <c r="B321" s="8"/>
      <c r="C321" s="8"/>
      <c r="D321" s="8"/>
      <c r="E321" s="443"/>
      <c r="F321" s="467"/>
      <c r="G321" s="8"/>
      <c r="H321" s="8"/>
    </row>
    <row r="322" spans="1:8" x14ac:dyDescent="0.2">
      <c r="A322" s="8"/>
      <c r="B322" s="8"/>
      <c r="C322" s="8"/>
      <c r="D322" s="8"/>
      <c r="E322" s="443"/>
      <c r="F322" s="467"/>
      <c r="G322" s="8"/>
      <c r="H322" s="8"/>
    </row>
    <row r="323" spans="1:8" x14ac:dyDescent="0.2">
      <c r="A323" s="8"/>
      <c r="B323" s="8"/>
      <c r="C323" s="8"/>
      <c r="D323" s="8"/>
      <c r="E323" s="443"/>
      <c r="F323" s="467"/>
      <c r="G323" s="8"/>
      <c r="H323" s="8"/>
    </row>
    <row r="324" spans="1:8" x14ac:dyDescent="0.2">
      <c r="A324" s="8"/>
      <c r="B324" s="8"/>
      <c r="C324" s="8"/>
      <c r="D324" s="8"/>
      <c r="E324" s="443"/>
      <c r="F324" s="467"/>
      <c r="G324" s="8"/>
      <c r="H324" s="8"/>
    </row>
    <row r="325" spans="1:8" x14ac:dyDescent="0.2">
      <c r="A325" s="8"/>
      <c r="B325" s="8"/>
      <c r="C325" s="8"/>
      <c r="D325" s="8"/>
      <c r="E325" s="443"/>
      <c r="F325" s="467"/>
      <c r="G325" s="8"/>
      <c r="H325" s="8"/>
    </row>
    <row r="326" spans="1:8" x14ac:dyDescent="0.2">
      <c r="A326" s="8"/>
      <c r="B326" s="8"/>
      <c r="C326" s="8"/>
      <c r="D326" s="8"/>
      <c r="E326" s="443"/>
      <c r="F326" s="467"/>
      <c r="G326" s="8"/>
      <c r="H326" s="8"/>
    </row>
    <row r="327" spans="1:8" x14ac:dyDescent="0.2">
      <c r="A327" s="8"/>
      <c r="B327" s="8"/>
      <c r="C327" s="8"/>
      <c r="D327" s="8"/>
      <c r="E327" s="443"/>
      <c r="F327" s="467"/>
      <c r="G327" s="8"/>
      <c r="H327" s="8"/>
    </row>
    <row r="328" spans="1:8" x14ac:dyDescent="0.2">
      <c r="A328" s="8"/>
      <c r="B328" s="8"/>
      <c r="C328" s="8"/>
      <c r="D328" s="8"/>
      <c r="E328" s="443"/>
      <c r="F328" s="467"/>
      <c r="G328" s="8"/>
      <c r="H328" s="8"/>
    </row>
    <row r="329" spans="1:8" x14ac:dyDescent="0.2">
      <c r="A329" s="8"/>
      <c r="B329" s="8"/>
      <c r="C329" s="8"/>
      <c r="D329" s="8"/>
      <c r="E329" s="443"/>
      <c r="F329" s="467"/>
      <c r="G329" s="8"/>
      <c r="H329" s="8"/>
    </row>
    <row r="330" spans="1:8" x14ac:dyDescent="0.2">
      <c r="A330" s="8"/>
      <c r="B330" s="8"/>
      <c r="C330" s="8"/>
      <c r="D330" s="8"/>
      <c r="E330" s="443"/>
      <c r="F330" s="467"/>
      <c r="G330" s="8"/>
      <c r="H330" s="8"/>
    </row>
    <row r="331" spans="1:8" x14ac:dyDescent="0.2">
      <c r="A331" s="8"/>
      <c r="B331" s="8"/>
      <c r="C331" s="8"/>
      <c r="D331" s="8"/>
      <c r="E331" s="443"/>
      <c r="F331" s="467"/>
      <c r="G331" s="8"/>
      <c r="H331" s="8"/>
    </row>
    <row r="332" spans="1:8" x14ac:dyDescent="0.2">
      <c r="A332" s="8"/>
      <c r="B332" s="8"/>
      <c r="C332" s="8"/>
      <c r="D332" s="8"/>
      <c r="E332" s="443"/>
      <c r="F332" s="467"/>
      <c r="G332" s="8"/>
      <c r="H332" s="8"/>
    </row>
    <row r="333" spans="1:8" x14ac:dyDescent="0.2">
      <c r="A333" s="8"/>
      <c r="B333" s="8"/>
      <c r="C333" s="8"/>
      <c r="D333" s="8"/>
      <c r="E333" s="443"/>
      <c r="F333" s="467"/>
      <c r="G333" s="8"/>
      <c r="H333" s="8"/>
    </row>
    <row r="334" spans="1:8" x14ac:dyDescent="0.2">
      <c r="A334" s="8"/>
      <c r="B334" s="8"/>
      <c r="C334" s="8"/>
      <c r="D334" s="8"/>
      <c r="E334" s="443"/>
      <c r="F334" s="467"/>
      <c r="G334" s="8"/>
      <c r="H334" s="8"/>
    </row>
    <row r="335" spans="1:8" x14ac:dyDescent="0.2">
      <c r="A335" s="8"/>
      <c r="B335" s="8"/>
      <c r="C335" s="8"/>
      <c r="D335" s="8"/>
      <c r="E335" s="443"/>
      <c r="F335" s="467"/>
      <c r="G335" s="8"/>
      <c r="H335" s="8"/>
    </row>
    <row r="336" spans="1:8" x14ac:dyDescent="0.2">
      <c r="A336" s="8"/>
      <c r="B336" s="8"/>
      <c r="C336" s="8"/>
      <c r="D336" s="8"/>
      <c r="E336" s="443"/>
      <c r="F336" s="467"/>
      <c r="G336" s="8"/>
      <c r="H336" s="8"/>
    </row>
    <row r="337" spans="1:8" x14ac:dyDescent="0.2">
      <c r="A337" s="8"/>
      <c r="B337" s="8"/>
      <c r="C337" s="8"/>
      <c r="D337" s="8"/>
      <c r="E337" s="443"/>
      <c r="F337" s="467"/>
      <c r="G337" s="8"/>
      <c r="H337" s="8"/>
    </row>
    <row r="338" spans="1:8" x14ac:dyDescent="0.2">
      <c r="A338" s="8"/>
      <c r="B338" s="8"/>
      <c r="C338" s="8"/>
      <c r="D338" s="8"/>
      <c r="E338" s="443"/>
      <c r="F338" s="467"/>
      <c r="G338" s="8"/>
      <c r="H338" s="8"/>
    </row>
    <row r="339" spans="1:8" x14ac:dyDescent="0.2">
      <c r="A339" s="8"/>
      <c r="B339" s="8"/>
      <c r="C339" s="8"/>
      <c r="D339" s="8"/>
      <c r="E339" s="443"/>
      <c r="F339" s="467"/>
      <c r="G339" s="8"/>
      <c r="H339" s="8"/>
    </row>
    <row r="340" spans="1:8" x14ac:dyDescent="0.2">
      <c r="A340" s="8"/>
      <c r="B340" s="8"/>
      <c r="C340" s="8"/>
      <c r="D340" s="8"/>
      <c r="E340" s="443"/>
      <c r="F340" s="467"/>
      <c r="G340" s="8"/>
      <c r="H340" s="8"/>
    </row>
    <row r="341" spans="1:8" x14ac:dyDescent="0.2">
      <c r="A341" s="8"/>
      <c r="B341" s="8"/>
      <c r="C341" s="8"/>
      <c r="D341" s="8"/>
      <c r="E341" s="443"/>
      <c r="F341" s="467"/>
      <c r="G341" s="8"/>
      <c r="H341" s="8"/>
    </row>
    <row r="342" spans="1:8" x14ac:dyDescent="0.2">
      <c r="A342" s="8"/>
      <c r="B342" s="8"/>
      <c r="C342" s="8"/>
      <c r="D342" s="8"/>
      <c r="E342" s="443"/>
      <c r="F342" s="467"/>
      <c r="G342" s="8"/>
      <c r="H342" s="8"/>
    </row>
    <row r="343" spans="1:8" x14ac:dyDescent="0.2">
      <c r="A343" s="8"/>
      <c r="B343" s="8"/>
      <c r="C343" s="8"/>
      <c r="D343" s="8"/>
      <c r="E343" s="443"/>
      <c r="F343" s="467"/>
      <c r="G343" s="8"/>
      <c r="H343" s="8"/>
    </row>
    <row r="344" spans="1:8" x14ac:dyDescent="0.2">
      <c r="A344" s="8"/>
      <c r="B344" s="8"/>
      <c r="C344" s="8"/>
      <c r="D344" s="8"/>
      <c r="E344" s="443"/>
      <c r="F344" s="467"/>
      <c r="G344" s="8"/>
      <c r="H344" s="8"/>
    </row>
    <row r="345" spans="1:8" x14ac:dyDescent="0.2">
      <c r="A345" s="8"/>
      <c r="B345" s="8"/>
      <c r="C345" s="8"/>
      <c r="D345" s="8"/>
      <c r="E345" s="443"/>
      <c r="F345" s="467"/>
      <c r="G345" s="8"/>
      <c r="H345" s="8"/>
    </row>
    <row r="346" spans="1:8" x14ac:dyDescent="0.2">
      <c r="A346" s="8"/>
      <c r="B346" s="8"/>
      <c r="C346" s="8"/>
      <c r="D346" s="8"/>
      <c r="E346" s="443"/>
      <c r="F346" s="467"/>
      <c r="G346" s="8"/>
      <c r="H346" s="8"/>
    </row>
    <row r="347" spans="1:8" x14ac:dyDescent="0.2">
      <c r="A347" s="8"/>
      <c r="B347" s="8"/>
      <c r="C347" s="8"/>
      <c r="D347" s="8"/>
      <c r="E347" s="443"/>
      <c r="F347" s="467"/>
      <c r="G347" s="8"/>
      <c r="H347" s="8"/>
    </row>
    <row r="348" spans="1:8" x14ac:dyDescent="0.2">
      <c r="A348" s="8"/>
      <c r="B348" s="8"/>
      <c r="C348" s="8"/>
      <c r="D348" s="8"/>
      <c r="E348" s="443"/>
      <c r="F348" s="467"/>
      <c r="G348" s="8"/>
      <c r="H348" s="8"/>
    </row>
    <row r="349" spans="1:8" x14ac:dyDescent="0.2">
      <c r="A349" s="8"/>
      <c r="B349" s="8"/>
      <c r="C349" s="8"/>
      <c r="D349" s="8"/>
      <c r="E349" s="443"/>
      <c r="F349" s="467"/>
      <c r="G349" s="8"/>
      <c r="H349" s="8"/>
    </row>
    <row r="350" spans="1:8" x14ac:dyDescent="0.2">
      <c r="A350" s="8"/>
      <c r="B350" s="8"/>
      <c r="C350" s="8"/>
      <c r="D350" s="8"/>
      <c r="E350" s="443"/>
      <c r="F350" s="467"/>
      <c r="G350" s="8"/>
      <c r="H350" s="8"/>
    </row>
    <row r="351" spans="1:8" x14ac:dyDescent="0.2">
      <c r="A351" s="8"/>
      <c r="B351" s="8"/>
      <c r="C351" s="8"/>
      <c r="D351" s="8"/>
      <c r="E351" s="443"/>
      <c r="F351" s="467"/>
      <c r="G351" s="8"/>
      <c r="H351" s="8"/>
    </row>
    <row r="352" spans="1:8" x14ac:dyDescent="0.2">
      <c r="A352" s="8"/>
      <c r="B352" s="8"/>
      <c r="C352" s="8"/>
      <c r="D352" s="8"/>
      <c r="E352" s="443"/>
      <c r="F352" s="467"/>
      <c r="G352" s="8"/>
      <c r="H352" s="8"/>
    </row>
    <row r="353" spans="1:8" x14ac:dyDescent="0.2">
      <c r="A353" s="8"/>
      <c r="B353" s="8"/>
      <c r="C353" s="8"/>
      <c r="D353" s="8"/>
      <c r="E353" s="443"/>
      <c r="F353" s="467"/>
      <c r="G353" s="8"/>
      <c r="H353" s="8"/>
    </row>
    <row r="354" spans="1:8" x14ac:dyDescent="0.2">
      <c r="A354" s="8"/>
      <c r="B354" s="8"/>
      <c r="C354" s="8"/>
      <c r="D354" s="8"/>
      <c r="E354" s="443"/>
      <c r="F354" s="467"/>
      <c r="G354" s="8"/>
      <c r="H354" s="8"/>
    </row>
    <row r="355" spans="1:8" x14ac:dyDescent="0.2">
      <c r="A355" s="8"/>
      <c r="B355" s="8"/>
      <c r="C355" s="8"/>
      <c r="D355" s="8"/>
      <c r="E355" s="443"/>
      <c r="F355" s="467"/>
      <c r="G355" s="8"/>
      <c r="H355" s="8"/>
    </row>
    <row r="356" spans="1:8" x14ac:dyDescent="0.2">
      <c r="A356" s="8"/>
      <c r="B356" s="8"/>
      <c r="C356" s="8"/>
      <c r="D356" s="8"/>
      <c r="E356" s="443"/>
      <c r="F356" s="467"/>
      <c r="G356" s="8"/>
      <c r="H356" s="8"/>
    </row>
    <row r="357" spans="1:8" x14ac:dyDescent="0.2">
      <c r="A357" s="8"/>
      <c r="B357" s="8"/>
      <c r="C357" s="8"/>
      <c r="D357" s="8"/>
      <c r="E357" s="443"/>
      <c r="F357" s="467"/>
      <c r="G357" s="8"/>
      <c r="H357" s="8"/>
    </row>
    <row r="358" spans="1:8" x14ac:dyDescent="0.2">
      <c r="A358" s="8"/>
      <c r="B358" s="8"/>
      <c r="C358" s="8"/>
      <c r="D358" s="8"/>
      <c r="E358" s="443"/>
      <c r="F358" s="467"/>
      <c r="G358" s="8"/>
      <c r="H358" s="8"/>
    </row>
    <row r="359" spans="1:8" x14ac:dyDescent="0.2">
      <c r="A359" s="8"/>
      <c r="B359" s="8"/>
      <c r="C359" s="8"/>
      <c r="D359" s="8"/>
      <c r="E359" s="443"/>
      <c r="F359" s="467"/>
      <c r="G359" s="8"/>
      <c r="H359" s="8"/>
    </row>
    <row r="360" spans="1:8" x14ac:dyDescent="0.2">
      <c r="A360" s="8"/>
      <c r="B360" s="8"/>
      <c r="C360" s="8"/>
      <c r="D360" s="8"/>
      <c r="E360" s="443"/>
      <c r="F360" s="467"/>
      <c r="G360" s="8"/>
      <c r="H360" s="8"/>
    </row>
    <row r="361" spans="1:8" x14ac:dyDescent="0.2">
      <c r="A361" s="8"/>
      <c r="B361" s="8"/>
      <c r="C361" s="8"/>
      <c r="D361" s="8"/>
      <c r="E361" s="443"/>
      <c r="F361" s="467"/>
      <c r="G361" s="8"/>
      <c r="H361" s="8"/>
    </row>
    <row r="362" spans="1:8" x14ac:dyDescent="0.2">
      <c r="A362" s="8"/>
      <c r="B362" s="8"/>
      <c r="C362" s="8"/>
      <c r="D362" s="8"/>
      <c r="E362" s="443"/>
      <c r="F362" s="467"/>
      <c r="G362" s="8"/>
      <c r="H362" s="8"/>
    </row>
    <row r="363" spans="1:8" x14ac:dyDescent="0.2">
      <c r="A363" s="8"/>
      <c r="B363" s="8"/>
      <c r="C363" s="8"/>
      <c r="D363" s="8"/>
      <c r="E363" s="443"/>
      <c r="F363" s="467"/>
      <c r="G363" s="8"/>
      <c r="H363" s="8"/>
    </row>
    <row r="364" spans="1:8" x14ac:dyDescent="0.2">
      <c r="A364" s="8"/>
      <c r="B364" s="8"/>
      <c r="C364" s="8"/>
      <c r="D364" s="8"/>
      <c r="E364" s="443"/>
      <c r="F364" s="467"/>
      <c r="G364" s="8"/>
      <c r="H364" s="8"/>
    </row>
    <row r="365" spans="1:8" x14ac:dyDescent="0.2">
      <c r="A365" s="8"/>
      <c r="B365" s="8"/>
      <c r="C365" s="8"/>
      <c r="D365" s="8"/>
      <c r="E365" s="443"/>
      <c r="F365" s="467"/>
      <c r="G365" s="8"/>
      <c r="H365" s="8"/>
    </row>
    <row r="366" spans="1:8" x14ac:dyDescent="0.2">
      <c r="A366" s="8"/>
      <c r="B366" s="8"/>
      <c r="C366" s="8"/>
      <c r="D366" s="8"/>
      <c r="E366" s="443"/>
      <c r="F366" s="467"/>
      <c r="G366" s="8"/>
      <c r="H366" s="8"/>
    </row>
    <row r="367" spans="1:8" x14ac:dyDescent="0.2">
      <c r="A367" s="8"/>
      <c r="B367" s="8"/>
      <c r="C367" s="8"/>
      <c r="D367" s="8"/>
      <c r="E367" s="443"/>
      <c r="F367" s="467"/>
      <c r="G367" s="8"/>
      <c r="H367" s="8"/>
    </row>
    <row r="368" spans="1:8" x14ac:dyDescent="0.2">
      <c r="A368" s="8"/>
      <c r="B368" s="8"/>
      <c r="C368" s="8"/>
      <c r="D368" s="8"/>
      <c r="E368" s="443"/>
      <c r="F368" s="467"/>
      <c r="G368" s="8"/>
      <c r="H368" s="8"/>
    </row>
    <row r="369" spans="1:8" x14ac:dyDescent="0.2">
      <c r="A369" s="8"/>
      <c r="B369" s="8"/>
      <c r="C369" s="8"/>
      <c r="D369" s="8"/>
      <c r="E369" s="443"/>
      <c r="F369" s="467"/>
      <c r="G369" s="8"/>
      <c r="H369" s="8"/>
    </row>
    <row r="370" spans="1:8" x14ac:dyDescent="0.2">
      <c r="A370" s="8"/>
      <c r="B370" s="8"/>
      <c r="C370" s="8"/>
      <c r="D370" s="8"/>
      <c r="E370" s="443"/>
      <c r="F370" s="467"/>
      <c r="G370" s="8"/>
      <c r="H370" s="8"/>
    </row>
    <row r="371" spans="1:8" x14ac:dyDescent="0.2">
      <c r="A371" s="8"/>
      <c r="B371" s="8"/>
      <c r="C371" s="8"/>
      <c r="D371" s="8"/>
      <c r="E371" s="443"/>
      <c r="F371" s="467"/>
      <c r="G371" s="8"/>
      <c r="H371" s="8"/>
    </row>
    <row r="372" spans="1:8" x14ac:dyDescent="0.2">
      <c r="A372" s="8"/>
      <c r="B372" s="8"/>
      <c r="C372" s="8"/>
      <c r="D372" s="8"/>
      <c r="E372" s="443"/>
      <c r="F372" s="467"/>
      <c r="G372" s="8"/>
      <c r="H372" s="8"/>
    </row>
    <row r="373" spans="1:8" x14ac:dyDescent="0.2">
      <c r="A373" s="8"/>
      <c r="B373" s="8"/>
      <c r="C373" s="8"/>
      <c r="D373" s="8"/>
      <c r="E373" s="443"/>
      <c r="F373" s="467"/>
      <c r="G373" s="8"/>
      <c r="H373" s="8"/>
    </row>
    <row r="374" spans="1:8" x14ac:dyDescent="0.2">
      <c r="A374" s="8"/>
      <c r="B374" s="8"/>
      <c r="C374" s="8"/>
      <c r="D374" s="8"/>
      <c r="E374" s="443"/>
      <c r="F374" s="467"/>
      <c r="G374" s="8"/>
      <c r="H374" s="8"/>
    </row>
    <row r="375" spans="1:8" x14ac:dyDescent="0.2">
      <c r="A375" s="8"/>
      <c r="B375" s="8"/>
      <c r="C375" s="8"/>
      <c r="D375" s="8"/>
      <c r="E375" s="443"/>
      <c r="F375" s="467"/>
      <c r="G375" s="8"/>
      <c r="H375" s="8"/>
    </row>
    <row r="376" spans="1:8" x14ac:dyDescent="0.2">
      <c r="A376" s="8"/>
      <c r="B376" s="8"/>
      <c r="C376" s="8"/>
      <c r="D376" s="8"/>
      <c r="E376" s="443"/>
      <c r="F376" s="467"/>
      <c r="G376" s="8"/>
      <c r="H376" s="8"/>
    </row>
    <row r="377" spans="1:8" x14ac:dyDescent="0.2">
      <c r="A377" s="8"/>
      <c r="B377" s="8"/>
      <c r="C377" s="8"/>
      <c r="D377" s="8"/>
      <c r="E377" s="443"/>
      <c r="F377" s="467"/>
      <c r="G377" s="8"/>
      <c r="H377" s="8"/>
    </row>
    <row r="378" spans="1:8" x14ac:dyDescent="0.2">
      <c r="A378" s="8"/>
      <c r="B378" s="8"/>
      <c r="C378" s="8"/>
      <c r="D378" s="8"/>
      <c r="E378" s="443"/>
      <c r="F378" s="467"/>
      <c r="G378" s="8"/>
      <c r="H378" s="8"/>
    </row>
    <row r="379" spans="1:8" x14ac:dyDescent="0.2">
      <c r="A379" s="8"/>
      <c r="B379" s="8"/>
      <c r="C379" s="8"/>
      <c r="D379" s="8"/>
      <c r="E379" s="443"/>
      <c r="F379" s="467"/>
      <c r="G379" s="8"/>
      <c r="H379" s="8"/>
    </row>
    <row r="380" spans="1:8" x14ac:dyDescent="0.2">
      <c r="A380" s="8"/>
      <c r="B380" s="8"/>
      <c r="C380" s="8"/>
      <c r="D380" s="8"/>
      <c r="E380" s="443"/>
      <c r="F380" s="467"/>
      <c r="G380" s="8"/>
      <c r="H380" s="8"/>
    </row>
    <row r="381" spans="1:8" x14ac:dyDescent="0.2">
      <c r="A381" s="8"/>
      <c r="B381" s="8"/>
      <c r="C381" s="8"/>
      <c r="D381" s="8"/>
      <c r="E381" s="443"/>
      <c r="F381" s="467"/>
      <c r="G381" s="8"/>
      <c r="H381" s="8"/>
    </row>
    <row r="382" spans="1:8" x14ac:dyDescent="0.2">
      <c r="A382" s="8"/>
      <c r="B382" s="8"/>
      <c r="C382" s="8"/>
      <c r="D382" s="8"/>
      <c r="E382" s="443"/>
      <c r="F382" s="467"/>
      <c r="G382" s="8"/>
      <c r="H382" s="8"/>
    </row>
    <row r="383" spans="1:8" x14ac:dyDescent="0.2">
      <c r="A383" s="8"/>
      <c r="B383" s="8"/>
      <c r="C383" s="8"/>
      <c r="D383" s="8"/>
      <c r="E383" s="443"/>
      <c r="F383" s="467"/>
      <c r="G383" s="8"/>
      <c r="H383" s="8"/>
    </row>
    <row r="384" spans="1:8" x14ac:dyDescent="0.2">
      <c r="A384" s="8"/>
      <c r="B384" s="8"/>
      <c r="C384" s="8"/>
      <c r="D384" s="8"/>
      <c r="E384" s="443"/>
      <c r="F384" s="467"/>
      <c r="G384" s="8"/>
      <c r="H384" s="8"/>
    </row>
    <row r="385" spans="1:8" x14ac:dyDescent="0.2">
      <c r="A385" s="8"/>
      <c r="B385" s="8"/>
      <c r="C385" s="8"/>
      <c r="D385" s="8"/>
      <c r="E385" s="443"/>
      <c r="F385" s="467"/>
      <c r="G385" s="8"/>
      <c r="H385" s="8"/>
    </row>
    <row r="386" spans="1:8" x14ac:dyDescent="0.2">
      <c r="A386" s="8"/>
      <c r="B386" s="8"/>
      <c r="C386" s="8"/>
      <c r="D386" s="8"/>
      <c r="E386" s="443"/>
      <c r="F386" s="467"/>
      <c r="G386" s="8"/>
      <c r="H386" s="8"/>
    </row>
    <row r="387" spans="1:8" x14ac:dyDescent="0.2">
      <c r="A387" s="8"/>
      <c r="B387" s="8"/>
      <c r="C387" s="8"/>
      <c r="D387" s="8"/>
      <c r="E387" s="443"/>
      <c r="F387" s="467"/>
      <c r="G387" s="8"/>
      <c r="H387" s="8"/>
    </row>
    <row r="388" spans="1:8" x14ac:dyDescent="0.2">
      <c r="A388" s="8"/>
      <c r="B388" s="8"/>
      <c r="C388" s="8"/>
      <c r="D388" s="8"/>
      <c r="E388" s="443"/>
      <c r="F388" s="467"/>
      <c r="G388" s="8"/>
      <c r="H388" s="8"/>
    </row>
    <row r="389" spans="1:8" x14ac:dyDescent="0.2">
      <c r="A389" s="8"/>
      <c r="B389" s="8"/>
      <c r="C389" s="8"/>
      <c r="D389" s="8"/>
      <c r="E389" s="443"/>
      <c r="F389" s="467"/>
      <c r="G389" s="8"/>
      <c r="H389" s="8"/>
    </row>
    <row r="390" spans="1:8" x14ac:dyDescent="0.2">
      <c r="A390" s="8"/>
      <c r="B390" s="8"/>
      <c r="C390" s="8"/>
      <c r="D390" s="8"/>
      <c r="E390" s="443"/>
      <c r="F390" s="467"/>
      <c r="G390" s="8"/>
      <c r="H390" s="8"/>
    </row>
    <row r="391" spans="1:8" x14ac:dyDescent="0.2">
      <c r="A391" s="8"/>
      <c r="B391" s="8"/>
      <c r="C391" s="8"/>
      <c r="D391" s="8"/>
      <c r="E391" s="443"/>
      <c r="F391" s="467"/>
      <c r="G391" s="8"/>
      <c r="H391" s="8"/>
    </row>
    <row r="392" spans="1:8" x14ac:dyDescent="0.2">
      <c r="A392" s="8"/>
      <c r="B392" s="8"/>
      <c r="C392" s="8"/>
      <c r="D392" s="8"/>
      <c r="E392" s="443"/>
      <c r="F392" s="467"/>
      <c r="G392" s="8"/>
      <c r="H392" s="8"/>
    </row>
    <row r="393" spans="1:8" x14ac:dyDescent="0.2">
      <c r="A393" s="8"/>
      <c r="B393" s="8"/>
      <c r="C393" s="8"/>
      <c r="D393" s="8"/>
      <c r="E393" s="443"/>
      <c r="F393" s="467"/>
      <c r="G393" s="8"/>
      <c r="H393" s="8"/>
    </row>
    <row r="394" spans="1:8" x14ac:dyDescent="0.2">
      <c r="A394" s="8"/>
      <c r="B394" s="8"/>
      <c r="C394" s="8"/>
      <c r="D394" s="8"/>
      <c r="E394" s="443"/>
      <c r="F394" s="467"/>
      <c r="G394" s="8"/>
      <c r="H394" s="8"/>
    </row>
    <row r="395" spans="1:8" x14ac:dyDescent="0.2">
      <c r="A395" s="8"/>
      <c r="B395" s="8"/>
      <c r="C395" s="8"/>
      <c r="D395" s="8"/>
      <c r="E395" s="443"/>
      <c r="F395" s="467"/>
      <c r="G395" s="8"/>
      <c r="H395" s="8"/>
    </row>
    <row r="396" spans="1:8" x14ac:dyDescent="0.2">
      <c r="A396" s="8"/>
      <c r="B396" s="8"/>
      <c r="C396" s="8"/>
      <c r="D396" s="8"/>
      <c r="E396" s="443"/>
      <c r="F396" s="467"/>
      <c r="G396" s="8"/>
      <c r="H396" s="8"/>
    </row>
    <row r="397" spans="1:8" x14ac:dyDescent="0.2">
      <c r="A397" s="8"/>
      <c r="B397" s="8"/>
      <c r="C397" s="8"/>
      <c r="D397" s="8"/>
      <c r="E397" s="443"/>
      <c r="F397" s="467"/>
      <c r="G397" s="8"/>
      <c r="H397" s="8"/>
    </row>
    <row r="398" spans="1:8" x14ac:dyDescent="0.2">
      <c r="A398" s="8"/>
      <c r="B398" s="8"/>
      <c r="C398" s="8"/>
      <c r="D398" s="8"/>
      <c r="E398" s="443"/>
      <c r="F398" s="467"/>
      <c r="G398" s="8"/>
      <c r="H398" s="8"/>
    </row>
    <row r="399" spans="1:8" x14ac:dyDescent="0.2">
      <c r="A399" s="8"/>
      <c r="B399" s="8"/>
      <c r="C399" s="8"/>
      <c r="D399" s="8"/>
      <c r="E399" s="443"/>
      <c r="F399" s="467"/>
      <c r="G399" s="8"/>
      <c r="H399" s="8"/>
    </row>
    <row r="400" spans="1:8" x14ac:dyDescent="0.2">
      <c r="A400" s="8"/>
      <c r="B400" s="8"/>
      <c r="C400" s="8"/>
      <c r="D400" s="8"/>
      <c r="E400" s="443"/>
      <c r="F400" s="467"/>
      <c r="G400" s="8"/>
      <c r="H400" s="8"/>
    </row>
    <row r="401" spans="1:8" x14ac:dyDescent="0.2">
      <c r="A401" s="8"/>
      <c r="B401" s="8"/>
      <c r="C401" s="8"/>
      <c r="D401" s="8"/>
      <c r="E401" s="443"/>
      <c r="F401" s="467"/>
      <c r="G401" s="8"/>
      <c r="H401" s="8"/>
    </row>
    <row r="402" spans="1:8" x14ac:dyDescent="0.2">
      <c r="A402" s="8"/>
      <c r="B402" s="8"/>
      <c r="C402" s="8"/>
      <c r="D402" s="8"/>
      <c r="E402" s="443"/>
      <c r="F402" s="467"/>
      <c r="G402" s="8"/>
      <c r="H402" s="8"/>
    </row>
    <row r="403" spans="1:8" x14ac:dyDescent="0.2">
      <c r="A403" s="8"/>
      <c r="B403" s="8"/>
      <c r="C403" s="8"/>
      <c r="D403" s="8"/>
      <c r="E403" s="443"/>
      <c r="F403" s="467"/>
      <c r="G403" s="8"/>
      <c r="H403" s="8"/>
    </row>
    <row r="404" spans="1:8" x14ac:dyDescent="0.2">
      <c r="A404" s="8"/>
      <c r="B404" s="8"/>
      <c r="C404" s="8"/>
      <c r="D404" s="8"/>
      <c r="E404" s="443"/>
      <c r="F404" s="467"/>
      <c r="G404" s="8"/>
      <c r="H404" s="8"/>
    </row>
    <row r="405" spans="1:8" x14ac:dyDescent="0.2">
      <c r="A405" s="8"/>
      <c r="B405" s="8"/>
      <c r="C405" s="8"/>
      <c r="D405" s="8"/>
      <c r="E405" s="443"/>
      <c r="F405" s="467"/>
      <c r="G405" s="8"/>
      <c r="H405" s="8"/>
    </row>
    <row r="406" spans="1:8" x14ac:dyDescent="0.2">
      <c r="A406" s="8"/>
      <c r="B406" s="8"/>
      <c r="C406" s="8"/>
      <c r="D406" s="8"/>
      <c r="E406" s="443"/>
      <c r="F406" s="467"/>
      <c r="G406" s="8"/>
      <c r="H406" s="8"/>
    </row>
    <row r="407" spans="1:8" x14ac:dyDescent="0.2">
      <c r="A407" s="8"/>
      <c r="B407" s="8"/>
      <c r="C407" s="8"/>
      <c r="D407" s="8"/>
      <c r="E407" s="443"/>
      <c r="F407" s="467"/>
      <c r="G407" s="8"/>
      <c r="H407" s="8"/>
    </row>
    <row r="408" spans="1:8" x14ac:dyDescent="0.2">
      <c r="A408" s="8"/>
      <c r="B408" s="8"/>
      <c r="C408" s="8"/>
      <c r="D408" s="8"/>
      <c r="E408" s="443"/>
      <c r="F408" s="467"/>
      <c r="G408" s="8"/>
      <c r="H408" s="8"/>
    </row>
    <row r="409" spans="1:8" x14ac:dyDescent="0.2">
      <c r="A409" s="8"/>
      <c r="B409" s="8"/>
      <c r="C409" s="8"/>
      <c r="D409" s="8"/>
      <c r="E409" s="443"/>
      <c r="F409" s="467"/>
      <c r="G409" s="8"/>
      <c r="H409" s="8"/>
    </row>
    <row r="410" spans="1:8" x14ac:dyDescent="0.2">
      <c r="A410" s="8"/>
      <c r="B410" s="8"/>
      <c r="C410" s="8"/>
      <c r="D410" s="8"/>
      <c r="E410" s="443"/>
      <c r="F410" s="467"/>
      <c r="G410" s="8"/>
      <c r="H410" s="8"/>
    </row>
    <row r="411" spans="1:8" x14ac:dyDescent="0.2">
      <c r="A411" s="8"/>
      <c r="B411" s="8"/>
      <c r="C411" s="8"/>
      <c r="D411" s="8"/>
      <c r="E411" s="443"/>
      <c r="F411" s="467"/>
      <c r="G411" s="8"/>
      <c r="H411" s="8"/>
    </row>
    <row r="412" spans="1:8" x14ac:dyDescent="0.2">
      <c r="A412" s="8"/>
      <c r="B412" s="8"/>
      <c r="C412" s="8"/>
      <c r="D412" s="8"/>
      <c r="E412" s="443"/>
      <c r="F412" s="467"/>
      <c r="G412" s="8"/>
      <c r="H412" s="8"/>
    </row>
    <row r="413" spans="1:8" x14ac:dyDescent="0.2">
      <c r="A413" s="8"/>
      <c r="B413" s="8"/>
      <c r="C413" s="8"/>
      <c r="D413" s="8"/>
      <c r="E413" s="443"/>
      <c r="F413" s="467"/>
      <c r="G413" s="8"/>
      <c r="H413" s="8"/>
    </row>
    <row r="414" spans="1:8" x14ac:dyDescent="0.2">
      <c r="A414" s="8"/>
      <c r="B414" s="8"/>
      <c r="C414" s="8"/>
      <c r="D414" s="8"/>
      <c r="E414" s="443"/>
      <c r="F414" s="467"/>
      <c r="G414" s="8"/>
      <c r="H414" s="8"/>
    </row>
    <row r="415" spans="1:8" x14ac:dyDescent="0.2">
      <c r="A415" s="8"/>
      <c r="B415" s="8"/>
      <c r="C415" s="8"/>
      <c r="D415" s="8"/>
      <c r="E415" s="443"/>
      <c r="F415" s="467"/>
      <c r="G415" s="8"/>
      <c r="H415" s="8"/>
    </row>
    <row r="416" spans="1:8" x14ac:dyDescent="0.2">
      <c r="A416" s="8"/>
      <c r="B416" s="8"/>
      <c r="C416" s="8"/>
      <c r="D416" s="8"/>
      <c r="E416" s="443"/>
      <c r="F416" s="467"/>
      <c r="G416" s="8"/>
      <c r="H416" s="8"/>
    </row>
    <row r="417" spans="1:8" x14ac:dyDescent="0.2">
      <c r="A417" s="8"/>
      <c r="B417" s="8"/>
      <c r="C417" s="8"/>
      <c r="D417" s="8"/>
      <c r="E417" s="443"/>
      <c r="F417" s="467"/>
      <c r="G417" s="8"/>
      <c r="H417" s="8"/>
    </row>
    <row r="418" spans="1:8" x14ac:dyDescent="0.2">
      <c r="A418" s="8"/>
      <c r="B418" s="8"/>
      <c r="C418" s="8"/>
      <c r="D418" s="8"/>
      <c r="E418" s="443"/>
      <c r="F418" s="467"/>
      <c r="G418" s="8"/>
      <c r="H418" s="8"/>
    </row>
    <row r="419" spans="1:8" x14ac:dyDescent="0.2">
      <c r="A419" s="8"/>
      <c r="B419" s="8"/>
      <c r="C419" s="8"/>
      <c r="D419" s="8"/>
      <c r="E419" s="443"/>
      <c r="F419" s="467"/>
      <c r="G419" s="8"/>
      <c r="H419" s="8"/>
    </row>
    <row r="420" spans="1:8" x14ac:dyDescent="0.2">
      <c r="A420" s="8"/>
      <c r="B420" s="8"/>
      <c r="C420" s="8"/>
      <c r="D420" s="8"/>
      <c r="E420" s="443"/>
      <c r="F420" s="467"/>
      <c r="G420" s="8"/>
      <c r="H420" s="8"/>
    </row>
    <row r="421" spans="1:8" x14ac:dyDescent="0.2">
      <c r="A421" s="8"/>
      <c r="B421" s="8"/>
      <c r="C421" s="8"/>
      <c r="D421" s="8"/>
      <c r="E421" s="443"/>
      <c r="F421" s="467"/>
      <c r="G421" s="8"/>
      <c r="H421" s="8"/>
    </row>
    <row r="422" spans="1:8" x14ac:dyDescent="0.2">
      <c r="A422" s="8"/>
      <c r="B422" s="8"/>
      <c r="C422" s="8"/>
      <c r="D422" s="8"/>
      <c r="E422" s="443"/>
      <c r="F422" s="467"/>
      <c r="G422" s="8"/>
      <c r="H422" s="8"/>
    </row>
    <row r="423" spans="1:8" x14ac:dyDescent="0.2">
      <c r="A423" s="8"/>
      <c r="B423" s="8"/>
      <c r="C423" s="8"/>
      <c r="D423" s="8"/>
      <c r="E423" s="443"/>
      <c r="F423" s="467"/>
      <c r="G423" s="8"/>
      <c r="H423" s="8"/>
    </row>
    <row r="424" spans="1:8" x14ac:dyDescent="0.2">
      <c r="A424" s="8"/>
      <c r="B424" s="8"/>
      <c r="C424" s="8"/>
      <c r="D424" s="8"/>
      <c r="E424" s="443"/>
      <c r="F424" s="467"/>
      <c r="G424" s="8"/>
      <c r="H424" s="8"/>
    </row>
    <row r="425" spans="1:8" x14ac:dyDescent="0.2">
      <c r="A425" s="8"/>
      <c r="B425" s="8"/>
      <c r="C425" s="8"/>
      <c r="D425" s="8"/>
      <c r="E425" s="443"/>
      <c r="F425" s="467"/>
      <c r="G425" s="8"/>
      <c r="H425" s="8"/>
    </row>
    <row r="426" spans="1:8" x14ac:dyDescent="0.2">
      <c r="A426" s="8"/>
      <c r="B426" s="8"/>
      <c r="C426" s="8"/>
      <c r="D426" s="8"/>
      <c r="E426" s="443"/>
      <c r="F426" s="467"/>
      <c r="G426" s="8"/>
      <c r="H426" s="8"/>
    </row>
    <row r="427" spans="1:8" x14ac:dyDescent="0.2">
      <c r="A427" s="8"/>
      <c r="B427" s="8"/>
      <c r="C427" s="8"/>
      <c r="D427" s="8"/>
      <c r="E427" s="443"/>
      <c r="F427" s="467"/>
      <c r="G427" s="8"/>
      <c r="H427" s="8"/>
    </row>
    <row r="428" spans="1:8" x14ac:dyDescent="0.2">
      <c r="A428" s="8"/>
      <c r="B428" s="8"/>
      <c r="C428" s="8"/>
      <c r="D428" s="8"/>
      <c r="E428" s="443"/>
      <c r="F428" s="467"/>
      <c r="G428" s="8"/>
      <c r="H428" s="8"/>
    </row>
    <row r="429" spans="1:8" x14ac:dyDescent="0.2">
      <c r="A429" s="8"/>
      <c r="B429" s="8"/>
      <c r="C429" s="8"/>
      <c r="D429" s="8"/>
      <c r="E429" s="443"/>
      <c r="F429" s="467"/>
      <c r="G429" s="8"/>
      <c r="H429" s="8"/>
    </row>
    <row r="430" spans="1:8" x14ac:dyDescent="0.2">
      <c r="A430" s="8"/>
      <c r="B430" s="8"/>
      <c r="C430" s="8"/>
      <c r="D430" s="8"/>
      <c r="E430" s="443"/>
      <c r="F430" s="467"/>
      <c r="G430" s="8"/>
      <c r="H430" s="8"/>
    </row>
    <row r="431" spans="1:8" x14ac:dyDescent="0.2">
      <c r="A431" s="8"/>
      <c r="B431" s="8"/>
      <c r="C431" s="8"/>
      <c r="D431" s="8"/>
      <c r="E431" s="443"/>
      <c r="F431" s="467"/>
      <c r="G431" s="8"/>
      <c r="H431" s="8"/>
    </row>
    <row r="432" spans="1:8" x14ac:dyDescent="0.2">
      <c r="A432" s="8"/>
      <c r="B432" s="8"/>
      <c r="C432" s="8"/>
      <c r="D432" s="8"/>
      <c r="E432" s="443"/>
      <c r="F432" s="467"/>
      <c r="G432" s="8"/>
      <c r="H432" s="8"/>
    </row>
    <row r="433" spans="1:8" x14ac:dyDescent="0.2">
      <c r="A433" s="8"/>
      <c r="B433" s="8"/>
      <c r="C433" s="8"/>
      <c r="D433" s="8"/>
      <c r="E433" s="443"/>
      <c r="F433" s="467"/>
      <c r="G433" s="8"/>
      <c r="H433" s="8"/>
    </row>
    <row r="434" spans="1:8" x14ac:dyDescent="0.2">
      <c r="A434" s="8"/>
      <c r="B434" s="8"/>
      <c r="C434" s="8"/>
      <c r="D434" s="8"/>
      <c r="E434" s="443"/>
      <c r="F434" s="467"/>
      <c r="G434" s="8"/>
      <c r="H434" s="8"/>
    </row>
    <row r="435" spans="1:8" x14ac:dyDescent="0.2">
      <c r="A435" s="8"/>
      <c r="B435" s="8"/>
      <c r="C435" s="8"/>
      <c r="D435" s="8"/>
      <c r="E435" s="443"/>
      <c r="F435" s="467"/>
      <c r="G435" s="8"/>
      <c r="H435" s="8"/>
    </row>
    <row r="436" spans="1:8" x14ac:dyDescent="0.2">
      <c r="A436" s="8"/>
      <c r="B436" s="8"/>
      <c r="C436" s="8"/>
      <c r="D436" s="8"/>
      <c r="E436" s="443"/>
      <c r="F436" s="467"/>
      <c r="G436" s="8"/>
      <c r="H436" s="8"/>
    </row>
    <row r="437" spans="1:8" x14ac:dyDescent="0.2">
      <c r="A437" s="8"/>
      <c r="B437" s="8"/>
      <c r="C437" s="8"/>
      <c r="D437" s="8"/>
      <c r="E437" s="443"/>
      <c r="F437" s="467"/>
      <c r="G437" s="8"/>
      <c r="H437" s="8"/>
    </row>
    <row r="438" spans="1:8" x14ac:dyDescent="0.2">
      <c r="A438" s="8"/>
      <c r="B438" s="8"/>
      <c r="C438" s="8"/>
      <c r="D438" s="8"/>
      <c r="E438" s="443"/>
      <c r="F438" s="467"/>
      <c r="G438" s="8"/>
      <c r="H438" s="8"/>
    </row>
    <row r="439" spans="1:8" x14ac:dyDescent="0.2">
      <c r="A439" s="8"/>
      <c r="B439" s="8"/>
      <c r="C439" s="8"/>
      <c r="D439" s="8"/>
      <c r="E439" s="443"/>
      <c r="F439" s="467"/>
      <c r="G439" s="8"/>
      <c r="H439" s="8"/>
    </row>
    <row r="440" spans="1:8" x14ac:dyDescent="0.2">
      <c r="A440" s="8"/>
      <c r="B440" s="8"/>
      <c r="C440" s="8"/>
      <c r="D440" s="8"/>
      <c r="E440" s="443"/>
      <c r="F440" s="467"/>
      <c r="G440" s="8"/>
      <c r="H440" s="8"/>
    </row>
    <row r="441" spans="1:8" x14ac:dyDescent="0.2">
      <c r="A441" s="8"/>
      <c r="B441" s="8"/>
      <c r="C441" s="8"/>
      <c r="D441" s="8"/>
      <c r="E441" s="443"/>
      <c r="F441" s="467"/>
      <c r="G441" s="8"/>
      <c r="H441" s="8"/>
    </row>
    <row r="442" spans="1:8" x14ac:dyDescent="0.2">
      <c r="A442" s="8"/>
      <c r="B442" s="8"/>
      <c r="C442" s="8"/>
      <c r="D442" s="8"/>
      <c r="E442" s="443"/>
      <c r="F442" s="467"/>
      <c r="G442" s="8"/>
      <c r="H442" s="8"/>
    </row>
    <row r="443" spans="1:8" x14ac:dyDescent="0.2">
      <c r="A443" s="8"/>
      <c r="B443" s="8"/>
      <c r="C443" s="8"/>
      <c r="D443" s="8"/>
      <c r="E443" s="443"/>
      <c r="F443" s="467"/>
      <c r="G443" s="8"/>
      <c r="H443" s="8"/>
    </row>
    <row r="444" spans="1:8" x14ac:dyDescent="0.2">
      <c r="A444" s="8"/>
      <c r="B444" s="8"/>
      <c r="C444" s="8"/>
      <c r="D444" s="8"/>
      <c r="E444" s="443"/>
      <c r="F444" s="467"/>
      <c r="G444" s="8"/>
      <c r="H444" s="8"/>
    </row>
    <row r="445" spans="1:8" x14ac:dyDescent="0.2">
      <c r="A445" s="8"/>
      <c r="B445" s="8"/>
      <c r="C445" s="8"/>
      <c r="D445" s="8"/>
      <c r="E445" s="443"/>
      <c r="F445" s="467"/>
      <c r="G445" s="8"/>
      <c r="H445" s="8"/>
    </row>
    <row r="446" spans="1:8" x14ac:dyDescent="0.2">
      <c r="A446" s="8"/>
      <c r="B446" s="8"/>
      <c r="C446" s="8"/>
      <c r="D446" s="8"/>
      <c r="E446" s="443"/>
      <c r="F446" s="467"/>
      <c r="G446" s="8"/>
      <c r="H446" s="8"/>
    </row>
    <row r="447" spans="1:8" x14ac:dyDescent="0.2">
      <c r="A447" s="8"/>
      <c r="B447" s="8"/>
      <c r="C447" s="8"/>
      <c r="D447" s="8"/>
      <c r="E447" s="443"/>
      <c r="F447" s="467"/>
      <c r="G447" s="8"/>
      <c r="H447" s="8"/>
    </row>
    <row r="448" spans="1:8" x14ac:dyDescent="0.2">
      <c r="A448" s="8"/>
      <c r="B448" s="8"/>
      <c r="C448" s="8"/>
      <c r="D448" s="8"/>
      <c r="E448" s="443"/>
      <c r="F448" s="467"/>
      <c r="G448" s="8"/>
      <c r="H448" s="8"/>
    </row>
    <row r="449" spans="1:8" x14ac:dyDescent="0.2">
      <c r="A449" s="8"/>
      <c r="B449" s="8"/>
      <c r="C449" s="8"/>
      <c r="D449" s="8"/>
      <c r="E449" s="443"/>
      <c r="F449" s="467"/>
      <c r="G449" s="8"/>
      <c r="H449" s="8"/>
    </row>
    <row r="450" spans="1:8" x14ac:dyDescent="0.2">
      <c r="A450" s="8"/>
      <c r="B450" s="8"/>
      <c r="C450" s="8"/>
      <c r="D450" s="8"/>
      <c r="E450" s="443"/>
      <c r="F450" s="467"/>
      <c r="G450" s="8"/>
      <c r="H450" s="8"/>
    </row>
    <row r="451" spans="1:8" x14ac:dyDescent="0.2">
      <c r="A451" s="8"/>
      <c r="B451" s="8"/>
      <c r="C451" s="8"/>
      <c r="D451" s="8"/>
      <c r="E451" s="443"/>
      <c r="F451" s="467"/>
      <c r="G451" s="8"/>
      <c r="H451" s="8"/>
    </row>
    <row r="452" spans="1:8" x14ac:dyDescent="0.2">
      <c r="A452" s="8"/>
      <c r="B452" s="8"/>
      <c r="C452" s="8"/>
      <c r="D452" s="8"/>
      <c r="E452" s="443"/>
      <c r="F452" s="467"/>
      <c r="G452" s="8"/>
      <c r="H452" s="8"/>
    </row>
    <row r="453" spans="1:8" x14ac:dyDescent="0.2">
      <c r="A453" s="8"/>
      <c r="B453" s="8"/>
      <c r="C453" s="8"/>
      <c r="D453" s="8"/>
      <c r="E453" s="443"/>
      <c r="F453" s="467"/>
      <c r="G453" s="8"/>
      <c r="H453" s="8"/>
    </row>
    <row r="454" spans="1:8" x14ac:dyDescent="0.2">
      <c r="A454" s="8"/>
      <c r="B454" s="8"/>
      <c r="C454" s="8"/>
      <c r="D454" s="8"/>
      <c r="E454" s="443"/>
      <c r="F454" s="467"/>
      <c r="G454" s="8"/>
      <c r="H454" s="8"/>
    </row>
    <row r="455" spans="1:8" x14ac:dyDescent="0.2">
      <c r="A455" s="8"/>
      <c r="B455" s="8"/>
      <c r="C455" s="8"/>
      <c r="D455" s="8"/>
      <c r="E455" s="443"/>
      <c r="F455" s="467"/>
      <c r="G455" s="8"/>
      <c r="H455" s="8"/>
    </row>
    <row r="456" spans="1:8" x14ac:dyDescent="0.2">
      <c r="A456" s="8"/>
      <c r="B456" s="8"/>
      <c r="C456" s="8"/>
      <c r="D456" s="8"/>
      <c r="E456" s="443"/>
      <c r="F456" s="467"/>
      <c r="G456" s="8"/>
      <c r="H456" s="8"/>
    </row>
    <row r="457" spans="1:8" x14ac:dyDescent="0.2">
      <c r="A457" s="8"/>
      <c r="B457" s="8"/>
      <c r="C457" s="8"/>
      <c r="D457" s="8"/>
      <c r="E457" s="443"/>
      <c r="F457" s="467"/>
      <c r="G457" s="8"/>
      <c r="H457" s="8"/>
    </row>
    <row r="458" spans="1:8" x14ac:dyDescent="0.2">
      <c r="A458" s="8"/>
      <c r="B458" s="8"/>
      <c r="C458" s="8"/>
      <c r="D458" s="8"/>
      <c r="E458" s="443"/>
      <c r="F458" s="467"/>
      <c r="G458" s="8"/>
      <c r="H458" s="8"/>
    </row>
    <row r="459" spans="1:8" x14ac:dyDescent="0.2">
      <c r="A459" s="8"/>
      <c r="B459" s="8"/>
      <c r="C459" s="8"/>
      <c r="D459" s="8"/>
      <c r="E459" s="443"/>
      <c r="F459" s="467"/>
      <c r="G459" s="8"/>
      <c r="H459" s="8"/>
    </row>
    <row r="460" spans="1:8" x14ac:dyDescent="0.2">
      <c r="A460" s="8"/>
      <c r="B460" s="8"/>
      <c r="C460" s="8"/>
      <c r="D460" s="8"/>
      <c r="E460" s="443"/>
      <c r="F460" s="467"/>
      <c r="G460" s="8"/>
      <c r="H460" s="8"/>
    </row>
    <row r="461" spans="1:8" x14ac:dyDescent="0.2">
      <c r="A461" s="8"/>
      <c r="B461" s="8"/>
      <c r="C461" s="8"/>
      <c r="D461" s="8"/>
      <c r="E461" s="443"/>
      <c r="F461" s="467"/>
      <c r="G461" s="8"/>
      <c r="H461" s="8"/>
    </row>
    <row r="462" spans="1:8" x14ac:dyDescent="0.2">
      <c r="A462" s="8"/>
      <c r="B462" s="8"/>
      <c r="C462" s="8"/>
      <c r="D462" s="8"/>
      <c r="E462" s="443"/>
      <c r="F462" s="467"/>
      <c r="G462" s="8"/>
      <c r="H462" s="8"/>
    </row>
    <row r="463" spans="1:8" x14ac:dyDescent="0.2">
      <c r="A463" s="8"/>
      <c r="B463" s="8"/>
      <c r="C463" s="8"/>
      <c r="D463" s="8"/>
      <c r="E463" s="443"/>
      <c r="F463" s="467"/>
      <c r="G463" s="8"/>
      <c r="H463" s="8"/>
    </row>
    <row r="464" spans="1:8" x14ac:dyDescent="0.2">
      <c r="A464" s="8"/>
      <c r="B464" s="8"/>
      <c r="C464" s="8"/>
      <c r="D464" s="8"/>
      <c r="E464" s="443"/>
      <c r="F464" s="467"/>
      <c r="G464" s="8"/>
      <c r="H464" s="8"/>
    </row>
    <row r="465" spans="1:8" x14ac:dyDescent="0.2">
      <c r="A465" s="8"/>
      <c r="B465" s="8"/>
      <c r="C465" s="8"/>
      <c r="D465" s="8"/>
      <c r="E465" s="443"/>
      <c r="F465" s="467"/>
      <c r="G465" s="8"/>
      <c r="H465" s="8"/>
    </row>
    <row r="466" spans="1:8" x14ac:dyDescent="0.2">
      <c r="A466" s="8"/>
      <c r="B466" s="8"/>
      <c r="C466" s="8"/>
      <c r="D466" s="8"/>
      <c r="E466" s="443"/>
      <c r="F466" s="467"/>
      <c r="G466" s="8"/>
      <c r="H466" s="8"/>
    </row>
    <row r="467" spans="1:8" x14ac:dyDescent="0.2">
      <c r="A467" s="8"/>
      <c r="B467" s="8"/>
      <c r="C467" s="8"/>
      <c r="D467" s="8"/>
      <c r="E467" s="443"/>
      <c r="F467" s="467"/>
      <c r="G467" s="8"/>
      <c r="H467" s="8"/>
    </row>
    <row r="468" spans="1:8" x14ac:dyDescent="0.2">
      <c r="A468" s="8"/>
      <c r="B468" s="8"/>
      <c r="C468" s="8"/>
      <c r="D468" s="8"/>
      <c r="E468" s="443"/>
      <c r="F468" s="467"/>
      <c r="G468" s="8"/>
      <c r="H468" s="8"/>
    </row>
    <row r="469" spans="1:8" x14ac:dyDescent="0.2">
      <c r="A469" s="8"/>
      <c r="B469" s="8"/>
      <c r="C469" s="8"/>
      <c r="D469" s="8"/>
      <c r="E469" s="443"/>
      <c r="F469" s="467"/>
      <c r="G469" s="8"/>
      <c r="H469" s="8"/>
    </row>
    <row r="470" spans="1:8" x14ac:dyDescent="0.2">
      <c r="A470" s="8"/>
      <c r="B470" s="8"/>
      <c r="C470" s="8"/>
      <c r="D470" s="8"/>
      <c r="E470" s="443"/>
      <c r="F470" s="467"/>
      <c r="G470" s="8"/>
      <c r="H470" s="8"/>
    </row>
    <row r="471" spans="1:8" x14ac:dyDescent="0.2">
      <c r="A471" s="8"/>
      <c r="B471" s="8"/>
      <c r="C471" s="8"/>
      <c r="D471" s="8"/>
      <c r="E471" s="443"/>
      <c r="F471" s="467"/>
      <c r="G471" s="8"/>
      <c r="H471" s="8"/>
    </row>
    <row r="472" spans="1:8" x14ac:dyDescent="0.2">
      <c r="A472" s="8"/>
      <c r="B472" s="8"/>
      <c r="C472" s="8"/>
      <c r="D472" s="8"/>
      <c r="E472" s="443"/>
      <c r="F472" s="467"/>
      <c r="G472" s="8"/>
      <c r="H472" s="8"/>
    </row>
    <row r="473" spans="1:8" x14ac:dyDescent="0.2">
      <c r="A473" s="8"/>
      <c r="B473" s="8"/>
      <c r="C473" s="8"/>
      <c r="D473" s="8"/>
      <c r="E473" s="443"/>
      <c r="F473" s="467"/>
      <c r="G473" s="8"/>
      <c r="H473" s="8"/>
    </row>
    <row r="474" spans="1:8" x14ac:dyDescent="0.2">
      <c r="A474" s="8"/>
      <c r="B474" s="8"/>
      <c r="C474" s="8"/>
      <c r="D474" s="8"/>
      <c r="E474" s="443"/>
      <c r="F474" s="467"/>
      <c r="G474" s="8"/>
      <c r="H474" s="8"/>
    </row>
    <row r="475" spans="1:8" x14ac:dyDescent="0.2">
      <c r="A475" s="8"/>
      <c r="B475" s="8"/>
      <c r="C475" s="8"/>
      <c r="D475" s="8"/>
      <c r="E475" s="443"/>
      <c r="F475" s="467"/>
      <c r="G475" s="8"/>
      <c r="H475" s="8"/>
    </row>
    <row r="476" spans="1:8" x14ac:dyDescent="0.2">
      <c r="A476" s="8"/>
      <c r="B476" s="8"/>
      <c r="C476" s="8"/>
      <c r="D476" s="8"/>
      <c r="E476" s="443"/>
      <c r="F476" s="467"/>
      <c r="G476" s="8"/>
      <c r="H476" s="8"/>
    </row>
    <row r="477" spans="1:8" x14ac:dyDescent="0.2">
      <c r="A477" s="8"/>
      <c r="B477" s="8"/>
      <c r="C477" s="8"/>
      <c r="D477" s="8"/>
      <c r="E477" s="443"/>
      <c r="F477" s="467"/>
      <c r="G477" s="8"/>
      <c r="H477" s="8"/>
    </row>
    <row r="478" spans="1:8" x14ac:dyDescent="0.2">
      <c r="A478" s="8"/>
      <c r="B478" s="8"/>
      <c r="C478" s="8"/>
      <c r="D478" s="8"/>
      <c r="E478" s="443"/>
      <c r="F478" s="467"/>
      <c r="G478" s="8"/>
      <c r="H478" s="8"/>
    </row>
    <row r="479" spans="1:8" x14ac:dyDescent="0.2">
      <c r="A479" s="8"/>
      <c r="B479" s="8"/>
      <c r="C479" s="8"/>
      <c r="D479" s="8"/>
      <c r="E479" s="443"/>
      <c r="F479" s="467"/>
      <c r="G479" s="8"/>
      <c r="H479" s="8"/>
    </row>
    <row r="480" spans="1:8" x14ac:dyDescent="0.2">
      <c r="A480" s="8"/>
      <c r="B480" s="8"/>
      <c r="C480" s="8"/>
      <c r="D480" s="8"/>
      <c r="E480" s="443"/>
      <c r="F480" s="467"/>
      <c r="G480" s="8"/>
      <c r="H480" s="8"/>
    </row>
    <row r="481" spans="1:8" x14ac:dyDescent="0.2">
      <c r="A481" s="8"/>
      <c r="B481" s="8"/>
      <c r="C481" s="8"/>
      <c r="D481" s="8"/>
      <c r="E481" s="443"/>
      <c r="F481" s="467"/>
      <c r="G481" s="8"/>
      <c r="H481" s="8"/>
    </row>
    <row r="482" spans="1:8" x14ac:dyDescent="0.2">
      <c r="A482" s="8"/>
      <c r="B482" s="8"/>
      <c r="C482" s="8"/>
      <c r="D482" s="8"/>
      <c r="E482" s="443"/>
      <c r="F482" s="467"/>
      <c r="G482" s="8"/>
      <c r="H482" s="8"/>
    </row>
    <row r="483" spans="1:8" x14ac:dyDescent="0.2">
      <c r="A483" s="8"/>
      <c r="B483" s="8"/>
      <c r="C483" s="8"/>
      <c r="D483" s="8"/>
      <c r="E483" s="443"/>
      <c r="F483" s="467"/>
      <c r="G483" s="8"/>
      <c r="H483" s="8"/>
    </row>
    <row r="484" spans="1:8" x14ac:dyDescent="0.2">
      <c r="A484" s="8"/>
      <c r="B484" s="8"/>
      <c r="C484" s="8"/>
      <c r="D484" s="8"/>
      <c r="E484" s="443"/>
      <c r="F484" s="467"/>
      <c r="G484" s="8"/>
      <c r="H484" s="8"/>
    </row>
    <row r="485" spans="1:8" x14ac:dyDescent="0.2">
      <c r="A485" s="8"/>
      <c r="B485" s="8"/>
      <c r="C485" s="8"/>
      <c r="D485" s="8"/>
      <c r="E485" s="443"/>
      <c r="F485" s="467"/>
      <c r="G485" s="8"/>
      <c r="H485" s="8"/>
    </row>
    <row r="486" spans="1:8" x14ac:dyDescent="0.2">
      <c r="A486" s="8"/>
      <c r="B486" s="8"/>
      <c r="C486" s="8"/>
      <c r="D486" s="8"/>
      <c r="E486" s="443"/>
      <c r="F486" s="467"/>
      <c r="G486" s="8"/>
      <c r="H486" s="8"/>
    </row>
    <row r="487" spans="1:8" x14ac:dyDescent="0.2">
      <c r="A487" s="8"/>
      <c r="B487" s="8"/>
      <c r="C487" s="8"/>
      <c r="D487" s="8"/>
      <c r="E487" s="443"/>
      <c r="F487" s="467"/>
      <c r="G487" s="8"/>
      <c r="H487" s="8"/>
    </row>
    <row r="488" spans="1:8" x14ac:dyDescent="0.2">
      <c r="A488" s="8"/>
      <c r="B488" s="8"/>
      <c r="C488" s="8"/>
      <c r="D488" s="8"/>
      <c r="E488" s="443"/>
      <c r="F488" s="467"/>
      <c r="G488" s="8"/>
      <c r="H488" s="8"/>
    </row>
    <row r="489" spans="1:8" x14ac:dyDescent="0.2">
      <c r="A489" s="8"/>
      <c r="B489" s="8"/>
      <c r="C489" s="8"/>
      <c r="D489" s="8"/>
      <c r="E489" s="443"/>
      <c r="F489" s="467"/>
      <c r="G489" s="8"/>
      <c r="H489" s="8"/>
    </row>
    <row r="490" spans="1:8" x14ac:dyDescent="0.2">
      <c r="A490" s="8"/>
      <c r="B490" s="8"/>
      <c r="C490" s="8"/>
      <c r="D490" s="8"/>
      <c r="E490" s="443"/>
      <c r="F490" s="467"/>
      <c r="G490" s="8"/>
      <c r="H490" s="8"/>
    </row>
    <row r="491" spans="1:8" x14ac:dyDescent="0.2">
      <c r="A491" s="8"/>
      <c r="B491" s="8"/>
      <c r="C491" s="8"/>
      <c r="D491" s="8"/>
      <c r="E491" s="443"/>
      <c r="F491" s="467"/>
      <c r="G491" s="8"/>
      <c r="H491" s="8"/>
    </row>
    <row r="492" spans="1:8" x14ac:dyDescent="0.2">
      <c r="A492" s="8"/>
      <c r="B492" s="8"/>
      <c r="C492" s="8"/>
      <c r="D492" s="8"/>
      <c r="E492" s="443"/>
      <c r="F492" s="467"/>
      <c r="G492" s="8"/>
      <c r="H492" s="8"/>
    </row>
    <row r="493" spans="1:8" x14ac:dyDescent="0.2">
      <c r="A493" s="8"/>
      <c r="B493" s="8"/>
      <c r="C493" s="8"/>
      <c r="D493" s="8"/>
      <c r="E493" s="443"/>
      <c r="F493" s="467"/>
      <c r="G493" s="8"/>
      <c r="H493" s="8"/>
    </row>
    <row r="494" spans="1:8" x14ac:dyDescent="0.2">
      <c r="A494" s="8"/>
      <c r="B494" s="8"/>
      <c r="C494" s="8"/>
      <c r="D494" s="8"/>
      <c r="E494" s="443"/>
      <c r="F494" s="467"/>
      <c r="G494" s="8"/>
      <c r="H494" s="8"/>
    </row>
    <row r="495" spans="1:8" x14ac:dyDescent="0.2">
      <c r="A495" s="8"/>
      <c r="B495" s="8"/>
      <c r="C495" s="8"/>
      <c r="D495" s="8"/>
      <c r="E495" s="443"/>
      <c r="F495" s="467"/>
      <c r="G495" s="8"/>
      <c r="H495" s="8"/>
    </row>
    <row r="496" spans="1:8" x14ac:dyDescent="0.2">
      <c r="A496" s="8"/>
      <c r="B496" s="8"/>
      <c r="C496" s="8"/>
      <c r="D496" s="8"/>
      <c r="E496" s="443"/>
      <c r="F496" s="467"/>
      <c r="G496" s="8"/>
      <c r="H496" s="8"/>
    </row>
    <row r="497" spans="1:8" x14ac:dyDescent="0.2">
      <c r="A497" s="8"/>
      <c r="B497" s="8"/>
      <c r="C497" s="8"/>
      <c r="D497" s="8"/>
      <c r="E497" s="443"/>
      <c r="F497" s="467"/>
      <c r="G497" s="8"/>
      <c r="H497" s="8"/>
    </row>
    <row r="498" spans="1:8" x14ac:dyDescent="0.2">
      <c r="A498" s="8"/>
      <c r="B498" s="8"/>
      <c r="C498" s="8"/>
      <c r="D498" s="8"/>
      <c r="E498" s="443"/>
      <c r="F498" s="467"/>
      <c r="G498" s="8"/>
      <c r="H498" s="8"/>
    </row>
    <row r="499" spans="1:8" x14ac:dyDescent="0.2">
      <c r="A499" s="8"/>
      <c r="B499" s="8"/>
      <c r="C499" s="8"/>
      <c r="D499" s="8"/>
      <c r="E499" s="443"/>
      <c r="F499" s="467"/>
      <c r="G499" s="8"/>
      <c r="H499" s="8"/>
    </row>
    <row r="500" spans="1:8" x14ac:dyDescent="0.2">
      <c r="A500" s="8"/>
      <c r="B500" s="8"/>
      <c r="C500" s="8"/>
      <c r="D500" s="8"/>
      <c r="E500" s="443"/>
      <c r="F500" s="467"/>
      <c r="G500" s="8"/>
      <c r="H500" s="8"/>
    </row>
    <row r="501" spans="1:8" x14ac:dyDescent="0.2">
      <c r="A501" s="8"/>
      <c r="B501" s="8"/>
      <c r="C501" s="8"/>
      <c r="D501" s="8"/>
      <c r="E501" s="443"/>
      <c r="F501" s="467"/>
      <c r="G501" s="8"/>
      <c r="H501" s="8"/>
    </row>
    <row r="502" spans="1:8" x14ac:dyDescent="0.2">
      <c r="A502" s="8"/>
      <c r="B502" s="8"/>
      <c r="C502" s="8"/>
      <c r="D502" s="8"/>
      <c r="E502" s="443"/>
      <c r="F502" s="467"/>
      <c r="G502" s="8"/>
      <c r="H502" s="8"/>
    </row>
    <row r="503" spans="1:8" x14ac:dyDescent="0.2">
      <c r="A503" s="8"/>
      <c r="B503" s="8"/>
      <c r="C503" s="8"/>
      <c r="D503" s="8"/>
      <c r="E503" s="443"/>
      <c r="F503" s="467"/>
      <c r="G503" s="8"/>
      <c r="H503" s="8"/>
    </row>
    <row r="504" spans="1:8" x14ac:dyDescent="0.2">
      <c r="A504" s="8"/>
      <c r="B504" s="8"/>
      <c r="C504" s="8"/>
      <c r="D504" s="8"/>
      <c r="E504" s="443"/>
      <c r="F504" s="467"/>
      <c r="G504" s="8"/>
      <c r="H504" s="8"/>
    </row>
    <row r="505" spans="1:8" x14ac:dyDescent="0.2">
      <c r="A505" s="8"/>
      <c r="B505" s="8"/>
      <c r="C505" s="8"/>
      <c r="D505" s="8"/>
      <c r="E505" s="443"/>
      <c r="F505" s="467"/>
      <c r="G505" s="8"/>
      <c r="H505" s="8"/>
    </row>
    <row r="506" spans="1:8" x14ac:dyDescent="0.2">
      <c r="A506" s="8"/>
      <c r="B506" s="8"/>
      <c r="C506" s="8"/>
      <c r="D506" s="8"/>
      <c r="E506" s="443"/>
      <c r="F506" s="467"/>
      <c r="G506" s="8"/>
      <c r="H506" s="8"/>
    </row>
    <row r="507" spans="1:8" x14ac:dyDescent="0.2">
      <c r="A507" s="8"/>
      <c r="B507" s="8"/>
      <c r="C507" s="8"/>
      <c r="D507" s="8"/>
      <c r="E507" s="443"/>
      <c r="F507" s="467"/>
      <c r="G507" s="8"/>
      <c r="H507" s="8"/>
    </row>
    <row r="508" spans="1:8" x14ac:dyDescent="0.2">
      <c r="A508" s="8"/>
      <c r="B508" s="8"/>
      <c r="C508" s="8"/>
      <c r="D508" s="8"/>
      <c r="E508" s="443"/>
      <c r="F508" s="467"/>
      <c r="G508" s="8"/>
      <c r="H508" s="8"/>
    </row>
    <row r="509" spans="1:8" x14ac:dyDescent="0.2">
      <c r="A509" s="8"/>
      <c r="B509" s="8"/>
      <c r="C509" s="8"/>
      <c r="D509" s="8"/>
      <c r="E509" s="443"/>
      <c r="F509" s="467"/>
      <c r="G509" s="8"/>
      <c r="H509" s="8"/>
    </row>
    <row r="510" spans="1:8" x14ac:dyDescent="0.2">
      <c r="A510" s="8"/>
      <c r="B510" s="8"/>
      <c r="C510" s="8"/>
      <c r="D510" s="8"/>
      <c r="E510" s="443"/>
      <c r="F510" s="467"/>
      <c r="G510" s="8"/>
      <c r="H510" s="8"/>
    </row>
    <row r="511" spans="1:8" x14ac:dyDescent="0.2">
      <c r="A511" s="8"/>
      <c r="B511" s="8"/>
      <c r="C511" s="8"/>
      <c r="D511" s="8"/>
      <c r="E511" s="443"/>
      <c r="F511" s="467"/>
      <c r="G511" s="8"/>
      <c r="H511" s="8"/>
    </row>
    <row r="512" spans="1:8" x14ac:dyDescent="0.2">
      <c r="A512" s="8"/>
      <c r="B512" s="8"/>
      <c r="C512" s="8"/>
      <c r="D512" s="8"/>
      <c r="E512" s="443"/>
      <c r="F512" s="467"/>
      <c r="G512" s="8"/>
      <c r="H512" s="8"/>
    </row>
    <row r="513" spans="1:8" x14ac:dyDescent="0.2">
      <c r="A513" s="8"/>
      <c r="B513" s="8"/>
      <c r="C513" s="8"/>
      <c r="D513" s="8"/>
      <c r="E513" s="443"/>
      <c r="F513" s="467"/>
      <c r="G513" s="8"/>
      <c r="H513" s="8"/>
    </row>
    <row r="514" spans="1:8" x14ac:dyDescent="0.2">
      <c r="A514" s="8"/>
      <c r="B514" s="8"/>
      <c r="C514" s="8"/>
      <c r="D514" s="8"/>
      <c r="E514" s="443"/>
      <c r="F514" s="467"/>
      <c r="G514" s="8"/>
      <c r="H514" s="8"/>
    </row>
    <row r="515" spans="1:8" x14ac:dyDescent="0.2">
      <c r="A515" s="8"/>
      <c r="B515" s="8"/>
      <c r="C515" s="8"/>
      <c r="D515" s="8"/>
      <c r="E515" s="443"/>
      <c r="F515" s="467"/>
      <c r="G515" s="8"/>
      <c r="H515" s="8"/>
    </row>
    <row r="516" spans="1:8" x14ac:dyDescent="0.2">
      <c r="A516" s="8"/>
      <c r="B516" s="8"/>
      <c r="C516" s="8"/>
      <c r="D516" s="8"/>
      <c r="E516" s="443"/>
      <c r="F516" s="467"/>
      <c r="G516" s="8"/>
      <c r="H516" s="8"/>
    </row>
    <row r="517" spans="1:8" x14ac:dyDescent="0.2">
      <c r="A517" s="8"/>
      <c r="B517" s="8"/>
      <c r="C517" s="8"/>
      <c r="D517" s="8"/>
      <c r="E517" s="443"/>
      <c r="F517" s="467"/>
      <c r="G517" s="8"/>
      <c r="H517" s="8"/>
    </row>
    <row r="518" spans="1:8" x14ac:dyDescent="0.2">
      <c r="A518" s="8"/>
      <c r="B518" s="8"/>
      <c r="C518" s="8"/>
      <c r="D518" s="8"/>
      <c r="E518" s="443"/>
      <c r="F518" s="467"/>
      <c r="G518" s="8"/>
      <c r="H518" s="8"/>
    </row>
    <row r="519" spans="1:8" x14ac:dyDescent="0.2">
      <c r="A519" s="8"/>
      <c r="B519" s="8"/>
      <c r="C519" s="8"/>
      <c r="D519" s="8"/>
      <c r="E519" s="443"/>
      <c r="F519" s="467"/>
      <c r="G519" s="8"/>
      <c r="H519" s="8"/>
    </row>
    <row r="520" spans="1:8" x14ac:dyDescent="0.2">
      <c r="A520" s="8"/>
      <c r="B520" s="8"/>
      <c r="C520" s="8"/>
      <c r="D520" s="8"/>
      <c r="E520" s="443"/>
      <c r="F520" s="467"/>
      <c r="G520" s="8"/>
      <c r="H520" s="8"/>
    </row>
    <row r="521" spans="1:8" x14ac:dyDescent="0.2">
      <c r="A521" s="8"/>
      <c r="B521" s="8"/>
      <c r="C521" s="8"/>
      <c r="D521" s="8"/>
      <c r="E521" s="443"/>
      <c r="F521" s="467"/>
      <c r="G521" s="8"/>
      <c r="H521" s="8"/>
    </row>
    <row r="522" spans="1:8" x14ac:dyDescent="0.2">
      <c r="A522" s="8"/>
      <c r="B522" s="8"/>
      <c r="C522" s="8"/>
      <c r="D522" s="8"/>
      <c r="E522" s="443"/>
      <c r="F522" s="467"/>
      <c r="G522" s="8"/>
      <c r="H522" s="8"/>
    </row>
    <row r="523" spans="1:8" x14ac:dyDescent="0.2">
      <c r="A523" s="8"/>
      <c r="B523" s="8"/>
      <c r="C523" s="8"/>
      <c r="D523" s="8"/>
      <c r="E523" s="443"/>
      <c r="F523" s="467"/>
      <c r="G523" s="8"/>
      <c r="H523" s="8"/>
    </row>
    <row r="524" spans="1:8" x14ac:dyDescent="0.2">
      <c r="A524" s="8"/>
      <c r="B524" s="8"/>
      <c r="C524" s="8"/>
      <c r="D524" s="8"/>
      <c r="E524" s="443"/>
      <c r="F524" s="467"/>
      <c r="G524" s="8"/>
      <c r="H524" s="8"/>
    </row>
    <row r="525" spans="1:8" x14ac:dyDescent="0.2">
      <c r="A525" s="8"/>
      <c r="B525" s="8"/>
      <c r="C525" s="8"/>
      <c r="D525" s="8"/>
      <c r="E525" s="443"/>
      <c r="F525" s="467"/>
      <c r="G525" s="8"/>
      <c r="H525" s="8"/>
    </row>
    <row r="526" spans="1:8" x14ac:dyDescent="0.2">
      <c r="A526" s="8"/>
      <c r="B526" s="8"/>
      <c r="C526" s="8"/>
      <c r="D526" s="8"/>
      <c r="E526" s="443"/>
      <c r="F526" s="467"/>
      <c r="G526" s="8"/>
      <c r="H526" s="8"/>
    </row>
    <row r="527" spans="1:8" x14ac:dyDescent="0.2">
      <c r="A527" s="8"/>
      <c r="B527" s="8"/>
      <c r="C527" s="8"/>
      <c r="D527" s="8"/>
      <c r="E527" s="443"/>
      <c r="F527" s="467"/>
      <c r="G527" s="8"/>
      <c r="H527" s="8"/>
    </row>
    <row r="528" spans="1:8" x14ac:dyDescent="0.2">
      <c r="A528" s="8"/>
      <c r="B528" s="8"/>
      <c r="C528" s="8"/>
      <c r="D528" s="8"/>
      <c r="E528" s="443"/>
      <c r="F528" s="467"/>
      <c r="G528" s="8"/>
      <c r="H528" s="8"/>
    </row>
    <row r="529" spans="1:8" x14ac:dyDescent="0.2">
      <c r="A529" s="8"/>
      <c r="B529" s="8"/>
      <c r="C529" s="8"/>
      <c r="D529" s="8"/>
      <c r="E529" s="443"/>
      <c r="F529" s="467"/>
      <c r="G529" s="8"/>
      <c r="H529" s="8"/>
    </row>
    <row r="530" spans="1:8" x14ac:dyDescent="0.2">
      <c r="A530" s="8"/>
      <c r="B530" s="8"/>
      <c r="C530" s="8"/>
      <c r="D530" s="8"/>
      <c r="E530" s="443"/>
      <c r="F530" s="467"/>
      <c r="G530" s="8"/>
      <c r="H530" s="8"/>
    </row>
    <row r="531" spans="1:8" x14ac:dyDescent="0.2">
      <c r="A531" s="8"/>
      <c r="B531" s="8"/>
      <c r="C531" s="8"/>
      <c r="D531" s="8"/>
      <c r="E531" s="443"/>
      <c r="F531" s="467"/>
      <c r="G531" s="8"/>
      <c r="H531" s="8"/>
    </row>
    <row r="532" spans="1:8" x14ac:dyDescent="0.2">
      <c r="A532" s="8"/>
      <c r="B532" s="8"/>
      <c r="C532" s="8"/>
      <c r="D532" s="8"/>
      <c r="E532" s="443"/>
      <c r="F532" s="467"/>
      <c r="G532" s="8"/>
      <c r="H532" s="8"/>
    </row>
    <row r="533" spans="1:8" x14ac:dyDescent="0.2">
      <c r="A533" s="8"/>
      <c r="B533" s="8"/>
      <c r="C533" s="8"/>
      <c r="D533" s="8"/>
      <c r="E533" s="443"/>
      <c r="F533" s="467"/>
      <c r="G533" s="8"/>
      <c r="H533" s="8"/>
    </row>
    <row r="534" spans="1:8" x14ac:dyDescent="0.2">
      <c r="A534" s="8"/>
      <c r="B534" s="8"/>
      <c r="C534" s="8"/>
      <c r="D534" s="8"/>
      <c r="E534" s="443"/>
      <c r="F534" s="467"/>
      <c r="G534" s="8"/>
      <c r="H534" s="8"/>
    </row>
    <row r="535" spans="1:8" x14ac:dyDescent="0.2">
      <c r="A535" s="8"/>
      <c r="B535" s="8"/>
      <c r="C535" s="8"/>
      <c r="D535" s="8"/>
      <c r="E535" s="443"/>
      <c r="F535" s="467"/>
      <c r="G535" s="8"/>
      <c r="H535" s="8"/>
    </row>
    <row r="536" spans="1:8" x14ac:dyDescent="0.2">
      <c r="A536" s="8"/>
      <c r="B536" s="8"/>
      <c r="C536" s="8"/>
      <c r="D536" s="8"/>
      <c r="E536" s="443"/>
      <c r="F536" s="467"/>
      <c r="G536" s="8"/>
      <c r="H536" s="8"/>
    </row>
    <row r="537" spans="1:8" x14ac:dyDescent="0.2">
      <c r="A537" s="8"/>
      <c r="B537" s="8"/>
      <c r="C537" s="8"/>
      <c r="D537" s="8"/>
      <c r="E537" s="443"/>
      <c r="F537" s="467"/>
      <c r="G537" s="8"/>
      <c r="H537" s="8"/>
    </row>
    <row r="538" spans="1:8" x14ac:dyDescent="0.2">
      <c r="A538" s="8"/>
      <c r="B538" s="8"/>
      <c r="C538" s="8"/>
      <c r="D538" s="8"/>
      <c r="E538" s="443"/>
      <c r="F538" s="467"/>
      <c r="G538" s="8"/>
      <c r="H538" s="8"/>
    </row>
    <row r="539" spans="1:8" x14ac:dyDescent="0.2">
      <c r="A539" s="8"/>
      <c r="B539" s="8"/>
      <c r="C539" s="8"/>
      <c r="D539" s="8"/>
      <c r="E539" s="443"/>
      <c r="F539" s="467"/>
      <c r="G539" s="8"/>
      <c r="H539" s="8"/>
    </row>
    <row r="540" spans="1:8" x14ac:dyDescent="0.2">
      <c r="A540" s="8"/>
      <c r="B540" s="8"/>
      <c r="C540" s="8"/>
      <c r="D540" s="8"/>
      <c r="E540" s="443"/>
      <c r="F540" s="467"/>
      <c r="G540" s="8"/>
      <c r="H540" s="8"/>
    </row>
    <row r="541" spans="1:8" x14ac:dyDescent="0.2">
      <c r="A541" s="8"/>
      <c r="B541" s="8"/>
      <c r="C541" s="8"/>
      <c r="D541" s="8"/>
      <c r="E541" s="443"/>
      <c r="F541" s="467"/>
      <c r="G541" s="8"/>
      <c r="H541" s="8"/>
    </row>
    <row r="542" spans="1:8" x14ac:dyDescent="0.2">
      <c r="A542" s="8"/>
      <c r="B542" s="8"/>
      <c r="C542" s="8"/>
      <c r="D542" s="8"/>
      <c r="E542" s="443"/>
      <c r="F542" s="467"/>
      <c r="G542" s="8"/>
      <c r="H542" s="8"/>
    </row>
    <row r="543" spans="1:8" x14ac:dyDescent="0.2">
      <c r="A543" s="8"/>
      <c r="B543" s="8"/>
      <c r="C543" s="8"/>
      <c r="D543" s="8"/>
      <c r="E543" s="443"/>
      <c r="F543" s="467"/>
      <c r="G543" s="8"/>
      <c r="H543" s="8"/>
    </row>
    <row r="544" spans="1:8" x14ac:dyDescent="0.2">
      <c r="A544" s="8"/>
      <c r="B544" s="8"/>
      <c r="C544" s="8"/>
      <c r="D544" s="8"/>
      <c r="E544" s="443"/>
      <c r="F544" s="467"/>
      <c r="G544" s="8"/>
      <c r="H544" s="8"/>
    </row>
    <row r="545" spans="1:8" x14ac:dyDescent="0.2">
      <c r="A545" s="8"/>
      <c r="B545" s="8"/>
      <c r="C545" s="8"/>
      <c r="D545" s="8"/>
      <c r="E545" s="443"/>
      <c r="F545" s="467"/>
      <c r="G545" s="8"/>
      <c r="H545" s="8"/>
    </row>
    <row r="546" spans="1:8" x14ac:dyDescent="0.2">
      <c r="A546" s="8"/>
      <c r="B546" s="8"/>
      <c r="C546" s="8"/>
      <c r="D546" s="8"/>
      <c r="E546" s="443"/>
      <c r="F546" s="467"/>
      <c r="G546" s="8"/>
      <c r="H546" s="8"/>
    </row>
    <row r="547" spans="1:8" x14ac:dyDescent="0.2">
      <c r="A547" s="8"/>
      <c r="B547" s="8"/>
      <c r="C547" s="8"/>
      <c r="D547" s="8"/>
      <c r="E547" s="443"/>
      <c r="F547" s="467"/>
      <c r="G547" s="8"/>
      <c r="H547" s="8"/>
    </row>
    <row r="548" spans="1:8" x14ac:dyDescent="0.2">
      <c r="A548" s="8"/>
      <c r="B548" s="8"/>
      <c r="C548" s="8"/>
      <c r="D548" s="8"/>
      <c r="E548" s="443"/>
      <c r="F548" s="467"/>
      <c r="G548" s="8"/>
      <c r="H548" s="8"/>
    </row>
    <row r="549" spans="1:8" x14ac:dyDescent="0.2">
      <c r="A549" s="8"/>
      <c r="B549" s="8"/>
      <c r="C549" s="8"/>
      <c r="D549" s="8"/>
      <c r="E549" s="443"/>
      <c r="F549" s="467"/>
      <c r="G549" s="8"/>
      <c r="H549" s="8"/>
    </row>
    <row r="550" spans="1:8" x14ac:dyDescent="0.2">
      <c r="A550" s="8"/>
      <c r="B550" s="8"/>
      <c r="C550" s="8"/>
      <c r="D550" s="8"/>
      <c r="E550" s="443"/>
      <c r="F550" s="467"/>
      <c r="G550" s="8"/>
      <c r="H550" s="8"/>
    </row>
    <row r="551" spans="1:8" x14ac:dyDescent="0.2">
      <c r="A551" s="8"/>
      <c r="B551" s="8"/>
      <c r="C551" s="8"/>
      <c r="D551" s="8"/>
      <c r="E551" s="443"/>
      <c r="F551" s="467"/>
      <c r="G551" s="8"/>
      <c r="H551" s="8"/>
    </row>
    <row r="552" spans="1:8" x14ac:dyDescent="0.2">
      <c r="A552" s="8"/>
      <c r="B552" s="8"/>
      <c r="C552" s="8"/>
      <c r="D552" s="8"/>
      <c r="E552" s="443"/>
      <c r="F552" s="467"/>
      <c r="G552" s="8"/>
      <c r="H552" s="8"/>
    </row>
    <row r="553" spans="1:8" x14ac:dyDescent="0.2">
      <c r="A553" s="8"/>
      <c r="B553" s="8"/>
      <c r="C553" s="8"/>
      <c r="D553" s="8"/>
      <c r="E553" s="443"/>
      <c r="F553" s="467"/>
      <c r="G553" s="8"/>
      <c r="H553" s="8"/>
    </row>
    <row r="554" spans="1:8" x14ac:dyDescent="0.2">
      <c r="A554" s="8"/>
      <c r="B554" s="8"/>
      <c r="C554" s="8"/>
      <c r="D554" s="8"/>
      <c r="E554" s="443"/>
      <c r="F554" s="467"/>
      <c r="G554" s="8"/>
      <c r="H554" s="8"/>
    </row>
    <row r="555" spans="1:8" x14ac:dyDescent="0.2">
      <c r="A555" s="8"/>
      <c r="B555" s="8"/>
      <c r="C555" s="8"/>
      <c r="D555" s="8"/>
      <c r="E555" s="443"/>
      <c r="F555" s="467"/>
      <c r="G555" s="8"/>
      <c r="H555" s="8"/>
    </row>
    <row r="556" spans="1:8" x14ac:dyDescent="0.2">
      <c r="A556" s="8"/>
      <c r="B556" s="8"/>
      <c r="C556" s="8"/>
      <c r="D556" s="8"/>
      <c r="E556" s="443"/>
      <c r="F556" s="467"/>
      <c r="G556" s="8"/>
      <c r="H556" s="8"/>
    </row>
    <row r="557" spans="1:8" x14ac:dyDescent="0.2">
      <c r="A557" s="8"/>
      <c r="B557" s="8"/>
      <c r="C557" s="8"/>
      <c r="D557" s="8"/>
      <c r="E557" s="443"/>
      <c r="F557" s="467"/>
      <c r="G557" s="8"/>
      <c r="H557" s="8"/>
    </row>
    <row r="558" spans="1:8" x14ac:dyDescent="0.2">
      <c r="A558" s="8"/>
      <c r="B558" s="8"/>
      <c r="C558" s="8"/>
      <c r="D558" s="8"/>
      <c r="E558" s="443"/>
      <c r="F558" s="467"/>
      <c r="G558" s="8"/>
      <c r="H558" s="8"/>
    </row>
    <row r="559" spans="1:8" x14ac:dyDescent="0.2">
      <c r="A559" s="8"/>
      <c r="B559" s="8"/>
      <c r="C559" s="8"/>
      <c r="D559" s="8"/>
      <c r="E559" s="443"/>
      <c r="F559" s="467"/>
      <c r="G559" s="8"/>
      <c r="H559" s="8"/>
    </row>
    <row r="560" spans="1:8" x14ac:dyDescent="0.2">
      <c r="A560" s="8"/>
      <c r="B560" s="8"/>
      <c r="C560" s="8"/>
      <c r="D560" s="8"/>
      <c r="E560" s="443"/>
      <c r="F560" s="467"/>
      <c r="G560" s="8"/>
      <c r="H560" s="8"/>
    </row>
    <row r="561" spans="1:8" x14ac:dyDescent="0.2">
      <c r="A561" s="8"/>
      <c r="B561" s="8"/>
      <c r="C561" s="8"/>
      <c r="D561" s="8"/>
      <c r="E561" s="443"/>
      <c r="F561" s="467"/>
      <c r="G561" s="8"/>
      <c r="H561" s="8"/>
    </row>
    <row r="562" spans="1:8" x14ac:dyDescent="0.2">
      <c r="A562" s="8"/>
      <c r="B562" s="8"/>
      <c r="C562" s="8"/>
      <c r="D562" s="8"/>
      <c r="E562" s="443"/>
      <c r="F562" s="467"/>
      <c r="G562" s="8"/>
      <c r="H562" s="8"/>
    </row>
    <row r="563" spans="1:8" x14ac:dyDescent="0.2">
      <c r="A563" s="8"/>
      <c r="B563" s="8"/>
      <c r="C563" s="8"/>
      <c r="D563" s="8"/>
      <c r="E563" s="443"/>
      <c r="F563" s="467"/>
      <c r="G563" s="8"/>
      <c r="H563" s="8"/>
    </row>
    <row r="564" spans="1:8" x14ac:dyDescent="0.2">
      <c r="A564" s="8"/>
      <c r="B564" s="8"/>
      <c r="C564" s="8"/>
      <c r="D564" s="8"/>
      <c r="E564" s="443"/>
      <c r="F564" s="467"/>
      <c r="G564" s="8"/>
      <c r="H564" s="8"/>
    </row>
    <row r="565" spans="1:8" x14ac:dyDescent="0.2">
      <c r="A565" s="8"/>
      <c r="B565" s="8"/>
      <c r="C565" s="8"/>
      <c r="D565" s="8"/>
      <c r="E565" s="443"/>
      <c r="F565" s="467"/>
      <c r="G565" s="8"/>
      <c r="H565" s="8"/>
    </row>
    <row r="566" spans="1:8" x14ac:dyDescent="0.2">
      <c r="A566" s="8"/>
      <c r="B566" s="8"/>
      <c r="C566" s="8"/>
      <c r="D566" s="8"/>
      <c r="E566" s="443"/>
      <c r="F566" s="467"/>
      <c r="G566" s="8"/>
      <c r="H566" s="8"/>
    </row>
    <row r="567" spans="1:8" x14ac:dyDescent="0.2">
      <c r="A567" s="8"/>
      <c r="B567" s="8"/>
      <c r="C567" s="8"/>
      <c r="D567" s="8"/>
      <c r="E567" s="443"/>
      <c r="F567" s="467"/>
      <c r="G567" s="8"/>
      <c r="H567" s="8"/>
    </row>
    <row r="568" spans="1:8" x14ac:dyDescent="0.2">
      <c r="A568" s="8"/>
      <c r="B568" s="8"/>
      <c r="C568" s="8"/>
      <c r="D568" s="8"/>
      <c r="E568" s="443"/>
      <c r="F568" s="467"/>
      <c r="G568" s="8"/>
      <c r="H568" s="8"/>
    </row>
    <row r="569" spans="1:8" x14ac:dyDescent="0.2">
      <c r="A569" s="8"/>
      <c r="B569" s="8"/>
      <c r="C569" s="8"/>
      <c r="D569" s="8"/>
      <c r="E569" s="443"/>
      <c r="F569" s="467"/>
      <c r="G569" s="8"/>
      <c r="H569" s="8"/>
    </row>
    <row r="570" spans="1:8" x14ac:dyDescent="0.2">
      <c r="A570" s="8"/>
      <c r="B570" s="8"/>
      <c r="C570" s="8"/>
      <c r="D570" s="8"/>
      <c r="E570" s="443"/>
      <c r="F570" s="467"/>
      <c r="G570" s="8"/>
      <c r="H570" s="8"/>
    </row>
    <row r="571" spans="1:8" x14ac:dyDescent="0.2">
      <c r="A571" s="8"/>
      <c r="B571" s="8"/>
      <c r="C571" s="8"/>
      <c r="D571" s="8"/>
      <c r="E571" s="443"/>
      <c r="F571" s="467"/>
      <c r="G571" s="8"/>
      <c r="H571" s="8"/>
    </row>
    <row r="572" spans="1:8" x14ac:dyDescent="0.2">
      <c r="A572" s="8"/>
      <c r="B572" s="8"/>
      <c r="C572" s="8"/>
      <c r="D572" s="8"/>
      <c r="E572" s="443"/>
      <c r="F572" s="467"/>
      <c r="G572" s="8"/>
      <c r="H572" s="8"/>
    </row>
    <row r="573" spans="1:8" x14ac:dyDescent="0.2">
      <c r="A573" s="8"/>
      <c r="B573" s="8"/>
      <c r="C573" s="8"/>
      <c r="D573" s="8"/>
      <c r="E573" s="443"/>
      <c r="F573" s="467"/>
      <c r="G573" s="8"/>
      <c r="H573" s="8"/>
    </row>
    <row r="574" spans="1:8" x14ac:dyDescent="0.2">
      <c r="A574" s="8"/>
      <c r="B574" s="8"/>
      <c r="C574" s="8"/>
      <c r="D574" s="8"/>
      <c r="E574" s="443"/>
      <c r="F574" s="467"/>
      <c r="G574" s="8"/>
      <c r="H574" s="8"/>
    </row>
    <row r="575" spans="1:8" x14ac:dyDescent="0.2">
      <c r="A575" s="8"/>
      <c r="B575" s="8"/>
      <c r="C575" s="8"/>
      <c r="D575" s="8"/>
      <c r="E575" s="443"/>
      <c r="F575" s="467"/>
      <c r="G575" s="8"/>
      <c r="H575" s="8"/>
    </row>
    <row r="576" spans="1:8" x14ac:dyDescent="0.2">
      <c r="A576" s="8"/>
      <c r="B576" s="8"/>
      <c r="C576" s="8"/>
      <c r="D576" s="8"/>
      <c r="E576" s="443"/>
      <c r="F576" s="467"/>
      <c r="G576" s="8"/>
      <c r="H576" s="8"/>
    </row>
    <row r="577" spans="1:8" x14ac:dyDescent="0.2">
      <c r="A577" s="8"/>
      <c r="B577" s="8"/>
      <c r="C577" s="8"/>
      <c r="D577" s="8"/>
      <c r="E577" s="443"/>
      <c r="F577" s="467"/>
      <c r="G577" s="8"/>
      <c r="H577" s="8"/>
    </row>
    <row r="578" spans="1:8" x14ac:dyDescent="0.2">
      <c r="A578" s="8"/>
      <c r="B578" s="8"/>
      <c r="C578" s="8"/>
      <c r="D578" s="8"/>
      <c r="E578" s="443"/>
      <c r="F578" s="467"/>
      <c r="G578" s="8"/>
      <c r="H578" s="8"/>
    </row>
    <row r="579" spans="1:8" x14ac:dyDescent="0.2">
      <c r="A579" s="8"/>
      <c r="B579" s="8"/>
      <c r="C579" s="8"/>
      <c r="D579" s="8"/>
      <c r="E579" s="443"/>
      <c r="F579" s="467"/>
      <c r="G579" s="8"/>
      <c r="H579" s="8"/>
    </row>
    <row r="580" spans="1:8" x14ac:dyDescent="0.2">
      <c r="A580" s="8"/>
      <c r="B580" s="8"/>
      <c r="C580" s="8"/>
      <c r="D580" s="8"/>
      <c r="E580" s="443"/>
      <c r="F580" s="467"/>
      <c r="G580" s="8"/>
      <c r="H580" s="8"/>
    </row>
    <row r="581" spans="1:8" x14ac:dyDescent="0.2">
      <c r="A581" s="8"/>
      <c r="B581" s="8"/>
      <c r="C581" s="8"/>
      <c r="D581" s="8"/>
      <c r="E581" s="443"/>
      <c r="F581" s="467"/>
      <c r="G581" s="8"/>
      <c r="H581" s="8"/>
    </row>
    <row r="582" spans="1:8" x14ac:dyDescent="0.2">
      <c r="A582" s="8"/>
      <c r="B582" s="8"/>
      <c r="C582" s="8"/>
      <c r="D582" s="8"/>
      <c r="E582" s="443"/>
      <c r="F582" s="467"/>
      <c r="G582" s="8"/>
      <c r="H582" s="8"/>
    </row>
    <row r="583" spans="1:8" x14ac:dyDescent="0.2">
      <c r="A583" s="8"/>
      <c r="B583" s="8"/>
      <c r="C583" s="8"/>
      <c r="D583" s="8"/>
      <c r="E583" s="443"/>
      <c r="F583" s="467"/>
      <c r="G583" s="8"/>
      <c r="H583" s="8"/>
    </row>
    <row r="584" spans="1:8" x14ac:dyDescent="0.2">
      <c r="A584" s="8"/>
      <c r="B584" s="8"/>
      <c r="C584" s="8"/>
      <c r="D584" s="8"/>
      <c r="E584" s="443"/>
      <c r="F584" s="467"/>
      <c r="G584" s="8"/>
      <c r="H584" s="8"/>
    </row>
    <row r="585" spans="1:8" x14ac:dyDescent="0.2">
      <c r="A585" s="8"/>
      <c r="B585" s="8"/>
      <c r="C585" s="8"/>
      <c r="D585" s="8"/>
      <c r="E585" s="443"/>
      <c r="F585" s="467"/>
      <c r="G585" s="8"/>
      <c r="H585" s="8"/>
    </row>
    <row r="586" spans="1:8" x14ac:dyDescent="0.2">
      <c r="A586" s="8"/>
      <c r="B586" s="8"/>
      <c r="C586" s="8"/>
      <c r="D586" s="8"/>
      <c r="E586" s="443"/>
      <c r="F586" s="467"/>
      <c r="G586" s="8"/>
      <c r="H586" s="8"/>
    </row>
    <row r="587" spans="1:8" x14ac:dyDescent="0.2">
      <c r="A587" s="8"/>
      <c r="B587" s="8"/>
      <c r="C587" s="8"/>
      <c r="D587" s="8"/>
      <c r="E587" s="443"/>
      <c r="F587" s="467"/>
      <c r="G587" s="8"/>
      <c r="H587" s="8"/>
    </row>
    <row r="588" spans="1:8" x14ac:dyDescent="0.2">
      <c r="A588" s="8"/>
      <c r="B588" s="8"/>
      <c r="C588" s="8"/>
      <c r="D588" s="8"/>
      <c r="E588" s="443"/>
      <c r="F588" s="467"/>
      <c r="G588" s="8"/>
      <c r="H588" s="8"/>
    </row>
    <row r="589" spans="1:8" x14ac:dyDescent="0.2">
      <c r="A589" s="8"/>
      <c r="B589" s="8"/>
      <c r="C589" s="8"/>
      <c r="D589" s="8"/>
      <c r="E589" s="443"/>
      <c r="F589" s="467"/>
      <c r="G589" s="8"/>
      <c r="H589" s="8"/>
    </row>
    <row r="590" spans="1:8" x14ac:dyDescent="0.2">
      <c r="A590" s="8"/>
      <c r="B590" s="8"/>
      <c r="C590" s="8"/>
      <c r="D590" s="8"/>
      <c r="E590" s="443"/>
      <c r="F590" s="467"/>
      <c r="G590" s="8"/>
      <c r="H590" s="8"/>
    </row>
    <row r="591" spans="1:8" x14ac:dyDescent="0.2">
      <c r="A591" s="8"/>
      <c r="B591" s="8"/>
      <c r="C591" s="8"/>
      <c r="D591" s="8"/>
      <c r="E591" s="443"/>
      <c r="F591" s="467"/>
      <c r="G591" s="8"/>
      <c r="H591" s="8"/>
    </row>
    <row r="592" spans="1:8" x14ac:dyDescent="0.2">
      <c r="A592" s="8"/>
      <c r="B592" s="8"/>
      <c r="C592" s="8"/>
      <c r="D592" s="8"/>
      <c r="E592" s="443"/>
      <c r="F592" s="467"/>
      <c r="G592" s="8"/>
      <c r="H592" s="8"/>
    </row>
    <row r="593" spans="1:8" x14ac:dyDescent="0.2">
      <c r="A593" s="8"/>
      <c r="B593" s="8"/>
      <c r="C593" s="8"/>
      <c r="D593" s="8"/>
      <c r="E593" s="443"/>
      <c r="F593" s="467"/>
      <c r="G593" s="8"/>
      <c r="H593" s="8"/>
    </row>
    <row r="594" spans="1:8" x14ac:dyDescent="0.2">
      <c r="A594" s="8"/>
      <c r="B594" s="8"/>
      <c r="C594" s="8"/>
      <c r="D594" s="8"/>
      <c r="E594" s="443"/>
      <c r="F594" s="467"/>
      <c r="G594" s="8"/>
      <c r="H594" s="8"/>
    </row>
    <row r="595" spans="1:8" x14ac:dyDescent="0.2">
      <c r="A595" s="8"/>
      <c r="B595" s="8"/>
      <c r="C595" s="8"/>
      <c r="D595" s="8"/>
      <c r="E595" s="443"/>
      <c r="F595" s="467"/>
      <c r="G595" s="8"/>
      <c r="H595" s="8"/>
    </row>
    <row r="596" spans="1:8" x14ac:dyDescent="0.2">
      <c r="A596" s="8"/>
      <c r="B596" s="8"/>
      <c r="C596" s="8"/>
      <c r="D596" s="8"/>
      <c r="E596" s="443"/>
      <c r="F596" s="467"/>
      <c r="G596" s="8"/>
      <c r="H596" s="8"/>
    </row>
    <row r="597" spans="1:8" x14ac:dyDescent="0.2">
      <c r="A597" s="8"/>
      <c r="B597" s="8"/>
      <c r="C597" s="8"/>
      <c r="D597" s="8"/>
      <c r="E597" s="443"/>
      <c r="F597" s="467"/>
      <c r="G597" s="8"/>
      <c r="H597" s="8"/>
    </row>
    <row r="598" spans="1:8" x14ac:dyDescent="0.2">
      <c r="A598" s="8"/>
      <c r="B598" s="8"/>
      <c r="C598" s="8"/>
      <c r="D598" s="8"/>
      <c r="E598" s="443"/>
      <c r="F598" s="467"/>
      <c r="G598" s="8"/>
      <c r="H598" s="8"/>
    </row>
    <row r="599" spans="1:8" x14ac:dyDescent="0.2">
      <c r="A599" s="8"/>
      <c r="B599" s="8"/>
      <c r="C599" s="8"/>
      <c r="D599" s="8"/>
      <c r="E599" s="443"/>
      <c r="F599" s="467"/>
      <c r="G599" s="8"/>
      <c r="H599" s="8"/>
    </row>
    <row r="600" spans="1:8" x14ac:dyDescent="0.2">
      <c r="A600" s="8"/>
      <c r="B600" s="8"/>
      <c r="C600" s="8"/>
      <c r="D600" s="8"/>
      <c r="E600" s="443"/>
      <c r="F600" s="467"/>
      <c r="G600" s="8"/>
      <c r="H600" s="8"/>
    </row>
    <row r="601" spans="1:8" x14ac:dyDescent="0.2">
      <c r="A601" s="8"/>
      <c r="B601" s="8"/>
      <c r="C601" s="8"/>
      <c r="D601" s="8"/>
      <c r="E601" s="443"/>
      <c r="F601" s="467"/>
      <c r="G601" s="8"/>
      <c r="H601" s="8"/>
    </row>
    <row r="602" spans="1:8" x14ac:dyDescent="0.2">
      <c r="A602" s="8"/>
      <c r="B602" s="8"/>
      <c r="C602" s="8"/>
      <c r="D602" s="8"/>
      <c r="E602" s="443"/>
      <c r="F602" s="467"/>
      <c r="G602" s="8"/>
      <c r="H602" s="8"/>
    </row>
    <row r="603" spans="1:8" x14ac:dyDescent="0.2">
      <c r="A603" s="8"/>
      <c r="B603" s="8"/>
      <c r="C603" s="8"/>
      <c r="D603" s="8"/>
      <c r="E603" s="443"/>
      <c r="F603" s="467"/>
      <c r="G603" s="8"/>
      <c r="H603" s="8"/>
    </row>
    <row r="604" spans="1:8" x14ac:dyDescent="0.2">
      <c r="A604" s="8"/>
      <c r="B604" s="8"/>
      <c r="C604" s="8"/>
      <c r="D604" s="8"/>
      <c r="E604" s="443"/>
      <c r="F604" s="467"/>
      <c r="G604" s="8"/>
      <c r="H604" s="8"/>
    </row>
    <row r="605" spans="1:8" x14ac:dyDescent="0.2">
      <c r="A605" s="8"/>
      <c r="B605" s="8"/>
      <c r="C605" s="8"/>
      <c r="D605" s="8"/>
      <c r="E605" s="443"/>
      <c r="F605" s="467"/>
      <c r="G605" s="8"/>
      <c r="H605" s="8"/>
    </row>
    <row r="606" spans="1:8" x14ac:dyDescent="0.2">
      <c r="A606" s="8"/>
      <c r="B606" s="8"/>
      <c r="C606" s="8"/>
      <c r="D606" s="8"/>
      <c r="E606" s="443"/>
      <c r="F606" s="467"/>
      <c r="G606" s="8"/>
      <c r="H606" s="8"/>
    </row>
    <row r="607" spans="1:8" x14ac:dyDescent="0.2">
      <c r="A607" s="8"/>
      <c r="B607" s="8"/>
      <c r="C607" s="8"/>
      <c r="D607" s="8"/>
      <c r="E607" s="443"/>
      <c r="F607" s="467"/>
      <c r="G607" s="8"/>
      <c r="H607" s="8"/>
    </row>
    <row r="608" spans="1:8" x14ac:dyDescent="0.2">
      <c r="A608" s="8"/>
      <c r="B608" s="8"/>
      <c r="C608" s="8"/>
      <c r="D608" s="8"/>
      <c r="E608" s="443"/>
      <c r="F608" s="467"/>
      <c r="G608" s="8"/>
      <c r="H608" s="8"/>
    </row>
    <row r="609" spans="1:8" x14ac:dyDescent="0.2">
      <c r="A609" s="8"/>
      <c r="B609" s="8"/>
      <c r="C609" s="8"/>
      <c r="D609" s="8"/>
      <c r="E609" s="443"/>
      <c r="F609" s="467"/>
      <c r="G609" s="8"/>
      <c r="H609" s="8"/>
    </row>
    <row r="610" spans="1:8" x14ac:dyDescent="0.2">
      <c r="A610" s="8"/>
      <c r="B610" s="8"/>
      <c r="C610" s="8"/>
      <c r="D610" s="8"/>
      <c r="E610" s="443"/>
      <c r="F610" s="467"/>
      <c r="G610" s="8"/>
      <c r="H610" s="8"/>
    </row>
    <row r="611" spans="1:8" x14ac:dyDescent="0.2">
      <c r="A611" s="8"/>
      <c r="B611" s="8"/>
      <c r="C611" s="8"/>
      <c r="D611" s="8"/>
      <c r="E611" s="443"/>
      <c r="F611" s="467"/>
      <c r="G611" s="8"/>
      <c r="H611" s="8"/>
    </row>
    <row r="612" spans="1:8" x14ac:dyDescent="0.2">
      <c r="A612" s="8"/>
      <c r="B612" s="8"/>
      <c r="C612" s="8"/>
      <c r="D612" s="8"/>
      <c r="E612" s="443"/>
      <c r="F612" s="467"/>
      <c r="G612" s="8"/>
      <c r="H612" s="8"/>
    </row>
    <row r="613" spans="1:8" x14ac:dyDescent="0.2">
      <c r="A613" s="8"/>
      <c r="B613" s="8"/>
      <c r="C613" s="8"/>
      <c r="D613" s="8"/>
      <c r="E613" s="443"/>
      <c r="F613" s="467"/>
      <c r="G613" s="8"/>
      <c r="H613" s="8"/>
    </row>
    <row r="614" spans="1:8" x14ac:dyDescent="0.2">
      <c r="A614" s="8"/>
      <c r="B614" s="8"/>
      <c r="C614" s="8"/>
      <c r="D614" s="8"/>
      <c r="E614" s="443"/>
      <c r="F614" s="467"/>
      <c r="G614" s="8"/>
      <c r="H614" s="8"/>
    </row>
    <row r="615" spans="1:8" x14ac:dyDescent="0.2">
      <c r="A615" s="8"/>
      <c r="B615" s="8"/>
      <c r="C615" s="8"/>
      <c r="D615" s="8"/>
      <c r="E615" s="443"/>
      <c r="F615" s="467"/>
      <c r="G615" s="8"/>
      <c r="H615" s="8"/>
    </row>
    <row r="616" spans="1:8" x14ac:dyDescent="0.2">
      <c r="A616" s="8"/>
      <c r="B616" s="8"/>
      <c r="C616" s="8"/>
      <c r="D616" s="8"/>
      <c r="E616" s="443"/>
      <c r="F616" s="467"/>
      <c r="G616" s="8"/>
      <c r="H616" s="8"/>
    </row>
    <row r="617" spans="1:8" x14ac:dyDescent="0.2">
      <c r="A617" s="8"/>
      <c r="B617" s="8"/>
      <c r="C617" s="8"/>
      <c r="D617" s="8"/>
      <c r="E617" s="443"/>
      <c r="F617" s="467"/>
      <c r="G617" s="8"/>
      <c r="H617" s="8"/>
    </row>
    <row r="618" spans="1:8" x14ac:dyDescent="0.2">
      <c r="A618" s="8"/>
      <c r="B618" s="8"/>
      <c r="C618" s="8"/>
      <c r="D618" s="8"/>
      <c r="E618" s="443"/>
      <c r="F618" s="467"/>
      <c r="G618" s="8"/>
      <c r="H618" s="8"/>
    </row>
    <row r="619" spans="1:8" x14ac:dyDescent="0.2">
      <c r="A619" s="8"/>
      <c r="B619" s="8"/>
      <c r="C619" s="8"/>
      <c r="D619" s="8"/>
      <c r="E619" s="443"/>
      <c r="F619" s="467"/>
      <c r="G619" s="8"/>
      <c r="H619" s="8"/>
    </row>
    <row r="620" spans="1:8" x14ac:dyDescent="0.2">
      <c r="A620" s="8"/>
      <c r="B620" s="8"/>
      <c r="C620" s="8"/>
      <c r="D620" s="8"/>
      <c r="E620" s="443"/>
      <c r="F620" s="467"/>
      <c r="G620" s="8"/>
      <c r="H620" s="8"/>
    </row>
    <row r="621" spans="1:8" x14ac:dyDescent="0.2">
      <c r="A621" s="8"/>
      <c r="B621" s="8"/>
      <c r="C621" s="8"/>
      <c r="D621" s="8"/>
      <c r="E621" s="443"/>
      <c r="F621" s="467"/>
      <c r="G621" s="8"/>
      <c r="H621" s="8"/>
    </row>
    <row r="622" spans="1:8" x14ac:dyDescent="0.2">
      <c r="A622" s="8"/>
      <c r="B622" s="8"/>
      <c r="C622" s="8"/>
      <c r="D622" s="8"/>
      <c r="E622" s="443"/>
      <c r="F622" s="467"/>
      <c r="G622" s="8"/>
      <c r="H622" s="8"/>
    </row>
    <row r="623" spans="1:8" x14ac:dyDescent="0.2">
      <c r="A623" s="8"/>
      <c r="B623" s="8"/>
      <c r="C623" s="8"/>
      <c r="D623" s="8"/>
      <c r="E623" s="443"/>
      <c r="F623" s="467"/>
      <c r="G623" s="8"/>
      <c r="H623" s="8"/>
    </row>
    <row r="624" spans="1:8" x14ac:dyDescent="0.2">
      <c r="A624" s="8"/>
      <c r="B624" s="8"/>
      <c r="C624" s="8"/>
      <c r="D624" s="8"/>
      <c r="E624" s="443"/>
      <c r="F624" s="467"/>
      <c r="G624" s="8"/>
      <c r="H624" s="8"/>
    </row>
    <row r="625" spans="1:8" x14ac:dyDescent="0.2">
      <c r="A625" s="8"/>
      <c r="B625" s="8"/>
      <c r="C625" s="8"/>
      <c r="D625" s="8"/>
      <c r="E625" s="443"/>
      <c r="F625" s="467"/>
      <c r="G625" s="8"/>
      <c r="H625" s="8"/>
    </row>
    <row r="626" spans="1:8" x14ac:dyDescent="0.2">
      <c r="A626" s="8"/>
      <c r="B626" s="8"/>
      <c r="C626" s="8"/>
      <c r="D626" s="8"/>
      <c r="E626" s="443"/>
      <c r="F626" s="467"/>
      <c r="G626" s="8"/>
      <c r="H626" s="8"/>
    </row>
    <row r="627" spans="1:8" x14ac:dyDescent="0.2">
      <c r="A627" s="8"/>
      <c r="B627" s="8"/>
      <c r="C627" s="8"/>
      <c r="D627" s="8"/>
      <c r="E627" s="443"/>
      <c r="F627" s="467"/>
      <c r="G627" s="8"/>
      <c r="H627" s="8"/>
    </row>
    <row r="628" spans="1:8" x14ac:dyDescent="0.2">
      <c r="A628" s="8"/>
      <c r="B628" s="8"/>
      <c r="C628" s="8"/>
      <c r="D628" s="8"/>
      <c r="E628" s="443"/>
      <c r="F628" s="467"/>
      <c r="G628" s="8"/>
      <c r="H628" s="8"/>
    </row>
    <row r="629" spans="1:8" x14ac:dyDescent="0.2">
      <c r="A629" s="8"/>
      <c r="B629" s="8"/>
      <c r="C629" s="8"/>
      <c r="D629" s="8"/>
      <c r="E629" s="443"/>
      <c r="F629" s="467"/>
      <c r="G629" s="8"/>
      <c r="H629" s="8"/>
    </row>
    <row r="630" spans="1:8" x14ac:dyDescent="0.2">
      <c r="A630" s="8"/>
      <c r="B630" s="8"/>
      <c r="C630" s="8"/>
      <c r="D630" s="8"/>
      <c r="E630" s="443"/>
      <c r="F630" s="467"/>
      <c r="G630" s="8"/>
      <c r="H630" s="8"/>
    </row>
    <row r="631" spans="1:8" x14ac:dyDescent="0.2">
      <c r="A631" s="8"/>
      <c r="B631" s="8"/>
      <c r="C631" s="8"/>
      <c r="D631" s="8"/>
      <c r="E631" s="443"/>
      <c r="F631" s="467"/>
      <c r="G631" s="8"/>
      <c r="H631" s="8"/>
    </row>
    <row r="632" spans="1:8" x14ac:dyDescent="0.2">
      <c r="A632" s="8"/>
      <c r="B632" s="8"/>
      <c r="C632" s="8"/>
      <c r="D632" s="8"/>
      <c r="E632" s="443"/>
      <c r="F632" s="467"/>
      <c r="G632" s="8"/>
      <c r="H632" s="8"/>
    </row>
    <row r="633" spans="1:8" x14ac:dyDescent="0.2">
      <c r="A633" s="8"/>
      <c r="B633" s="8"/>
      <c r="C633" s="8"/>
      <c r="D633" s="8"/>
      <c r="E633" s="443"/>
      <c r="F633" s="467"/>
      <c r="G633" s="8"/>
      <c r="H633" s="8"/>
    </row>
    <row r="634" spans="1:8" x14ac:dyDescent="0.2">
      <c r="A634" s="8"/>
      <c r="B634" s="8"/>
      <c r="C634" s="8"/>
      <c r="D634" s="8"/>
      <c r="E634" s="443"/>
      <c r="F634" s="467"/>
      <c r="G634" s="8"/>
      <c r="H634" s="8"/>
    </row>
    <row r="635" spans="1:8" x14ac:dyDescent="0.2">
      <c r="A635" s="8"/>
      <c r="B635" s="8"/>
      <c r="C635" s="8"/>
      <c r="D635" s="8"/>
      <c r="E635" s="443"/>
      <c r="F635" s="467"/>
      <c r="G635" s="8"/>
      <c r="H635" s="8"/>
    </row>
    <row r="636" spans="1:8" x14ac:dyDescent="0.2">
      <c r="A636" s="8"/>
      <c r="B636" s="8"/>
      <c r="C636" s="8"/>
      <c r="D636" s="8"/>
      <c r="E636" s="443"/>
      <c r="F636" s="467"/>
      <c r="G636" s="8"/>
      <c r="H636" s="8"/>
    </row>
    <row r="637" spans="1:8" x14ac:dyDescent="0.2">
      <c r="A637" s="8"/>
      <c r="B637" s="8"/>
      <c r="C637" s="8"/>
      <c r="D637" s="8"/>
      <c r="E637" s="443"/>
      <c r="F637" s="467"/>
      <c r="G637" s="8"/>
      <c r="H637" s="8"/>
    </row>
    <row r="638" spans="1:8" x14ac:dyDescent="0.2">
      <c r="A638" s="8"/>
      <c r="B638" s="8"/>
      <c r="C638" s="8"/>
      <c r="D638" s="8"/>
      <c r="E638" s="443"/>
      <c r="F638" s="467"/>
      <c r="G638" s="8"/>
      <c r="H638" s="8"/>
    </row>
    <row r="639" spans="1:8" x14ac:dyDescent="0.2">
      <c r="A639" s="8"/>
      <c r="B639" s="8"/>
      <c r="C639" s="8"/>
      <c r="D639" s="8"/>
      <c r="E639" s="443"/>
      <c r="F639" s="467"/>
      <c r="G639" s="8"/>
      <c r="H639" s="8"/>
    </row>
    <row r="640" spans="1:8" x14ac:dyDescent="0.2">
      <c r="A640" s="8"/>
      <c r="B640" s="8"/>
      <c r="C640" s="8"/>
      <c r="D640" s="8"/>
      <c r="E640" s="443"/>
      <c r="F640" s="467"/>
      <c r="G640" s="8"/>
      <c r="H640" s="8"/>
    </row>
    <row r="641" spans="1:8" x14ac:dyDescent="0.2">
      <c r="A641" s="8"/>
      <c r="B641" s="8"/>
      <c r="C641" s="8"/>
      <c r="D641" s="8"/>
      <c r="E641" s="443"/>
      <c r="F641" s="467"/>
      <c r="G641" s="8"/>
      <c r="H641" s="8"/>
    </row>
    <row r="642" spans="1:8" x14ac:dyDescent="0.2">
      <c r="A642" s="8"/>
      <c r="B642" s="8"/>
      <c r="C642" s="8"/>
      <c r="D642" s="8"/>
      <c r="E642" s="443"/>
      <c r="F642" s="467"/>
      <c r="G642" s="8"/>
      <c r="H642" s="8"/>
    </row>
    <row r="643" spans="1:8" x14ac:dyDescent="0.2">
      <c r="A643" s="8"/>
      <c r="B643" s="8"/>
      <c r="C643" s="8"/>
      <c r="D643" s="8"/>
      <c r="E643" s="443"/>
      <c r="F643" s="467"/>
      <c r="G643" s="8"/>
      <c r="H643" s="8"/>
    </row>
    <row r="644" spans="1:8" x14ac:dyDescent="0.2">
      <c r="A644" s="8"/>
      <c r="B644" s="8"/>
      <c r="C644" s="8"/>
      <c r="D644" s="8"/>
      <c r="E644" s="443"/>
      <c r="F644" s="467"/>
      <c r="G644" s="8"/>
      <c r="H644" s="8"/>
    </row>
    <row r="645" spans="1:8" x14ac:dyDescent="0.2">
      <c r="A645" s="8"/>
      <c r="B645" s="8"/>
      <c r="C645" s="8"/>
      <c r="D645" s="8"/>
      <c r="E645" s="443"/>
      <c r="F645" s="467"/>
      <c r="G645" s="8"/>
      <c r="H645" s="8"/>
    </row>
    <row r="646" spans="1:8" x14ac:dyDescent="0.2">
      <c r="A646" s="8"/>
      <c r="B646" s="8"/>
      <c r="C646" s="8"/>
      <c r="D646" s="8"/>
      <c r="E646" s="443"/>
      <c r="F646" s="467"/>
      <c r="G646" s="8"/>
      <c r="H646" s="8"/>
    </row>
    <row r="647" spans="1:8" x14ac:dyDescent="0.2">
      <c r="A647" s="8"/>
      <c r="B647" s="8"/>
      <c r="C647" s="8"/>
      <c r="D647" s="8"/>
      <c r="E647" s="443"/>
      <c r="F647" s="467"/>
      <c r="G647" s="8"/>
      <c r="H647" s="8"/>
    </row>
    <row r="648" spans="1:8" x14ac:dyDescent="0.2">
      <c r="A648" s="8"/>
      <c r="B648" s="8"/>
      <c r="C648" s="8"/>
      <c r="D648" s="8"/>
      <c r="E648" s="443"/>
      <c r="F648" s="467"/>
      <c r="G648" s="8"/>
      <c r="H648" s="8"/>
    </row>
    <row r="649" spans="1:8" x14ac:dyDescent="0.2">
      <c r="A649" s="8"/>
      <c r="B649" s="8"/>
      <c r="C649" s="8"/>
      <c r="D649" s="8"/>
      <c r="E649" s="443"/>
      <c r="F649" s="467"/>
      <c r="G649" s="8"/>
      <c r="H649" s="8"/>
    </row>
    <row r="650" spans="1:8" x14ac:dyDescent="0.2">
      <c r="A650" s="8"/>
      <c r="B650" s="8"/>
      <c r="C650" s="8"/>
      <c r="D650" s="8"/>
      <c r="E650" s="443"/>
      <c r="F650" s="467"/>
      <c r="G650" s="8"/>
      <c r="H650" s="8"/>
    </row>
    <row r="651" spans="1:8" x14ac:dyDescent="0.2">
      <c r="A651" s="8"/>
      <c r="B651" s="8"/>
      <c r="C651" s="8"/>
      <c r="D651" s="8"/>
      <c r="E651" s="443"/>
      <c r="F651" s="467"/>
      <c r="G651" s="8"/>
      <c r="H651" s="8"/>
    </row>
    <row r="652" spans="1:8" x14ac:dyDescent="0.2">
      <c r="A652" s="8"/>
      <c r="B652" s="8"/>
      <c r="C652" s="8"/>
      <c r="D652" s="8"/>
      <c r="E652" s="443"/>
      <c r="F652" s="467"/>
      <c r="G652" s="8"/>
      <c r="H652" s="8"/>
    </row>
    <row r="653" spans="1:8" x14ac:dyDescent="0.2">
      <c r="A653" s="8"/>
      <c r="B653" s="8"/>
      <c r="C653" s="8"/>
      <c r="D653" s="8"/>
      <c r="E653" s="443"/>
      <c r="F653" s="467"/>
      <c r="G653" s="8"/>
      <c r="H653" s="8"/>
    </row>
    <row r="654" spans="1:8" x14ac:dyDescent="0.2">
      <c r="A654" s="8"/>
      <c r="B654" s="8"/>
      <c r="C654" s="8"/>
      <c r="D654" s="8"/>
      <c r="E654" s="443"/>
      <c r="F654" s="467"/>
      <c r="G654" s="8"/>
      <c r="H654" s="8"/>
    </row>
    <row r="655" spans="1:8" x14ac:dyDescent="0.2">
      <c r="A655" s="8"/>
      <c r="B655" s="8"/>
      <c r="C655" s="8"/>
      <c r="D655" s="8"/>
      <c r="E655" s="443"/>
      <c r="F655" s="467"/>
      <c r="G655" s="8"/>
      <c r="H655" s="8"/>
    </row>
    <row r="656" spans="1:8" x14ac:dyDescent="0.2">
      <c r="A656" s="8"/>
      <c r="B656" s="8"/>
      <c r="C656" s="8"/>
      <c r="D656" s="8"/>
      <c r="E656" s="443"/>
      <c r="F656" s="467"/>
      <c r="G656" s="8"/>
      <c r="H656" s="8"/>
    </row>
    <row r="657" spans="1:8" x14ac:dyDescent="0.2">
      <c r="A657" s="8"/>
      <c r="B657" s="8"/>
      <c r="C657" s="8"/>
      <c r="D657" s="8"/>
      <c r="E657" s="443"/>
      <c r="F657" s="467"/>
      <c r="G657" s="8"/>
      <c r="H657" s="8"/>
    </row>
    <row r="658" spans="1:8" x14ac:dyDescent="0.2">
      <c r="A658" s="8"/>
      <c r="B658" s="8"/>
      <c r="C658" s="8"/>
      <c r="D658" s="8"/>
      <c r="E658" s="443"/>
      <c r="F658" s="467"/>
      <c r="G658" s="8"/>
      <c r="H658" s="8"/>
    </row>
    <row r="659" spans="1:8" x14ac:dyDescent="0.2">
      <c r="A659" s="8"/>
      <c r="B659" s="8"/>
      <c r="C659" s="8"/>
      <c r="D659" s="8"/>
      <c r="E659" s="443"/>
      <c r="F659" s="467"/>
      <c r="G659" s="8"/>
      <c r="H659" s="8"/>
    </row>
    <row r="660" spans="1:8" x14ac:dyDescent="0.2">
      <c r="A660" s="8"/>
      <c r="B660" s="8"/>
      <c r="C660" s="8"/>
      <c r="D660" s="8"/>
      <c r="E660" s="443"/>
      <c r="F660" s="467"/>
      <c r="G660" s="8"/>
      <c r="H660" s="8"/>
    </row>
    <row r="661" spans="1:8" x14ac:dyDescent="0.2">
      <c r="A661" s="8"/>
      <c r="B661" s="8"/>
      <c r="C661" s="8"/>
      <c r="D661" s="8"/>
      <c r="E661" s="443"/>
      <c r="F661" s="467"/>
      <c r="G661" s="8"/>
      <c r="H661" s="8"/>
    </row>
    <row r="662" spans="1:8" x14ac:dyDescent="0.2">
      <c r="A662" s="8"/>
      <c r="B662" s="8"/>
      <c r="C662" s="8"/>
      <c r="D662" s="8"/>
      <c r="E662" s="443"/>
      <c r="F662" s="467"/>
      <c r="G662" s="8"/>
      <c r="H662" s="8"/>
    </row>
    <row r="663" spans="1:8" x14ac:dyDescent="0.2">
      <c r="A663" s="8"/>
      <c r="B663" s="8"/>
      <c r="C663" s="8"/>
      <c r="D663" s="8"/>
      <c r="E663" s="443"/>
      <c r="F663" s="467"/>
      <c r="G663" s="8"/>
      <c r="H663" s="8"/>
    </row>
    <row r="664" spans="1:8" x14ac:dyDescent="0.2">
      <c r="A664" s="8"/>
      <c r="B664" s="8"/>
      <c r="C664" s="8"/>
      <c r="D664" s="8"/>
      <c r="E664" s="443"/>
      <c r="F664" s="467"/>
      <c r="G664" s="8"/>
      <c r="H664" s="8"/>
    </row>
    <row r="665" spans="1:8" x14ac:dyDescent="0.2">
      <c r="A665" s="8"/>
      <c r="B665" s="8"/>
      <c r="C665" s="8"/>
      <c r="D665" s="8"/>
      <c r="E665" s="443"/>
      <c r="F665" s="467"/>
      <c r="G665" s="8"/>
      <c r="H665" s="8"/>
    </row>
    <row r="666" spans="1:8" x14ac:dyDescent="0.2">
      <c r="A666" s="8"/>
      <c r="B666" s="8"/>
      <c r="C666" s="8"/>
      <c r="D666" s="8"/>
      <c r="E666" s="443"/>
      <c r="F666" s="467"/>
      <c r="G666" s="8"/>
      <c r="H666" s="8"/>
    </row>
    <row r="667" spans="1:8" x14ac:dyDescent="0.2">
      <c r="A667" s="8"/>
      <c r="B667" s="8"/>
      <c r="C667" s="8"/>
      <c r="D667" s="8"/>
      <c r="E667" s="443"/>
      <c r="F667" s="467"/>
      <c r="G667" s="8"/>
      <c r="H667" s="8"/>
    </row>
    <row r="668" spans="1:8" x14ac:dyDescent="0.2">
      <c r="A668" s="8"/>
      <c r="B668" s="8"/>
      <c r="C668" s="8"/>
      <c r="D668" s="8"/>
      <c r="E668" s="443"/>
      <c r="F668" s="467"/>
      <c r="G668" s="8"/>
      <c r="H668" s="8"/>
    </row>
    <row r="669" spans="1:8" x14ac:dyDescent="0.2">
      <c r="A669" s="8"/>
      <c r="B669" s="8"/>
      <c r="C669" s="8"/>
      <c r="D669" s="8"/>
      <c r="E669" s="443"/>
      <c r="F669" s="467"/>
      <c r="G669" s="8"/>
      <c r="H669" s="8"/>
    </row>
    <row r="670" spans="1:8" x14ac:dyDescent="0.2">
      <c r="A670" s="8"/>
      <c r="B670" s="8"/>
      <c r="C670" s="8"/>
      <c r="D670" s="8"/>
      <c r="E670" s="443"/>
      <c r="F670" s="467"/>
      <c r="G670" s="8"/>
      <c r="H670" s="8"/>
    </row>
    <row r="671" spans="1:8" x14ac:dyDescent="0.2">
      <c r="A671" s="8"/>
      <c r="B671" s="8"/>
      <c r="C671" s="8"/>
      <c r="D671" s="8"/>
      <c r="E671" s="443"/>
      <c r="F671" s="467"/>
      <c r="G671" s="8"/>
      <c r="H671" s="8"/>
    </row>
    <row r="672" spans="1:8" x14ac:dyDescent="0.2">
      <c r="A672" s="8"/>
      <c r="B672" s="8"/>
      <c r="C672" s="8"/>
      <c r="D672" s="8"/>
      <c r="E672" s="443"/>
      <c r="F672" s="467"/>
      <c r="G672" s="8"/>
      <c r="H672" s="8"/>
    </row>
  </sheetData>
  <mergeCells count="9">
    <mergeCell ref="A52:A53"/>
    <mergeCell ref="B52:E53"/>
    <mergeCell ref="F52:F53"/>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scale="89" firstPageNumber="8" orientation="portrait" useFirstPageNumber="1" r:id="rId1"/>
  <headerFooter alignWithMargins="0">
    <oddHeader>&amp;L&amp;"Arial Narrow,Bold"MAHWELERENG ROADS AND STORM-WATER
SCHEDULE A: ROADWORKS&amp;R&amp;"Arial Narrow,Regular"
&amp;"Arial Narrow,Bold"SECTION 3300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G43"/>
  <sheetViews>
    <sheetView view="pageBreakPreview" zoomScaleNormal="100" zoomScaleSheetLayoutView="100" workbookViewId="0">
      <selection activeCell="F44" sqref="F44"/>
    </sheetView>
  </sheetViews>
  <sheetFormatPr defaultRowHeight="12.75" x14ac:dyDescent="0.2"/>
  <cols>
    <col min="1" max="1" width="8.28515625" style="367" customWidth="1"/>
    <col min="2" max="2" width="49.28515625" style="53" customWidth="1"/>
    <col min="3" max="3" width="8.5703125" style="53" customWidth="1"/>
    <col min="4" max="4" width="10.7109375" style="53" customWidth="1"/>
    <col min="5" max="5" width="9.7109375" style="484" customWidth="1"/>
    <col min="6" max="6" width="12" style="484" customWidth="1"/>
    <col min="7" max="7" width="9.140625" style="53"/>
    <col min="8" max="11" width="6.7109375" style="53" customWidth="1"/>
    <col min="12" max="16384" width="9.140625" style="53"/>
  </cols>
  <sheetData>
    <row r="2" spans="1:7" x14ac:dyDescent="0.2">
      <c r="A2" s="798" t="s">
        <v>2</v>
      </c>
      <c r="B2" s="800" t="s">
        <v>3</v>
      </c>
      <c r="C2" s="798" t="s">
        <v>4</v>
      </c>
      <c r="D2" s="800" t="s">
        <v>5</v>
      </c>
      <c r="E2" s="839" t="s">
        <v>6</v>
      </c>
      <c r="F2" s="839" t="s">
        <v>7</v>
      </c>
    </row>
    <row r="3" spans="1:7" x14ac:dyDescent="0.2">
      <c r="A3" s="799"/>
      <c r="B3" s="801"/>
      <c r="C3" s="799"/>
      <c r="D3" s="801"/>
      <c r="E3" s="841"/>
      <c r="F3" s="841"/>
    </row>
    <row r="4" spans="1:7" x14ac:dyDescent="0.2">
      <c r="A4" s="130"/>
      <c r="B4" s="132"/>
      <c r="C4" s="12"/>
      <c r="D4" s="137"/>
      <c r="E4" s="137"/>
      <c r="F4" s="137"/>
    </row>
    <row r="5" spans="1:7" x14ac:dyDescent="0.2">
      <c r="A5" s="329" t="s">
        <v>374</v>
      </c>
      <c r="B5" s="152" t="s">
        <v>375</v>
      </c>
      <c r="C5" s="173"/>
      <c r="D5" s="173"/>
      <c r="E5" s="479"/>
      <c r="F5" s="492"/>
      <c r="G5" s="49"/>
    </row>
    <row r="6" spans="1:7" x14ac:dyDescent="0.2">
      <c r="A6" s="330"/>
      <c r="B6" s="155"/>
      <c r="C6" s="173"/>
      <c r="D6" s="173"/>
      <c r="E6" s="479"/>
      <c r="F6" s="492"/>
      <c r="G6" s="49"/>
    </row>
    <row r="7" spans="1:7" ht="27" customHeight="1" x14ac:dyDescent="0.2">
      <c r="A7" s="329" t="s">
        <v>376</v>
      </c>
      <c r="B7" s="180" t="s">
        <v>377</v>
      </c>
      <c r="C7" s="173"/>
      <c r="D7" s="173"/>
      <c r="E7" s="479"/>
      <c r="F7" s="477"/>
      <c r="G7" s="49"/>
    </row>
    <row r="8" spans="1:7" x14ac:dyDescent="0.2">
      <c r="A8" s="677"/>
      <c r="B8" s="507"/>
      <c r="C8" s="694"/>
      <c r="D8" s="694"/>
      <c r="E8" s="704"/>
      <c r="F8" s="695"/>
      <c r="G8" s="49"/>
    </row>
    <row r="9" spans="1:7" x14ac:dyDescent="0.2">
      <c r="A9" s="684"/>
      <c r="B9" s="685" t="s">
        <v>378</v>
      </c>
      <c r="C9" s="686"/>
      <c r="D9" s="686"/>
      <c r="E9" s="705"/>
      <c r="F9" s="706"/>
      <c r="G9" s="49"/>
    </row>
    <row r="10" spans="1:7" x14ac:dyDescent="0.2">
      <c r="A10" s="684"/>
      <c r="B10" s="685"/>
      <c r="C10" s="686"/>
      <c r="D10" s="686"/>
      <c r="E10" s="705"/>
      <c r="F10" s="706"/>
      <c r="G10" s="49"/>
    </row>
    <row r="11" spans="1:7" ht="25.5" x14ac:dyDescent="0.2">
      <c r="A11" s="684"/>
      <c r="B11" s="507" t="s">
        <v>585</v>
      </c>
      <c r="C11" s="678" t="s">
        <v>42</v>
      </c>
      <c r="D11" s="431">
        <f>5200*8*0.15*0.5</f>
        <v>3120</v>
      </c>
      <c r="E11" s="680"/>
      <c r="F11" s="514"/>
      <c r="G11" s="49"/>
    </row>
    <row r="12" spans="1:7" x14ac:dyDescent="0.2">
      <c r="A12" s="684"/>
      <c r="B12" s="685"/>
      <c r="C12" s="686"/>
      <c r="D12" s="678"/>
      <c r="E12" s="705"/>
      <c r="F12" s="706"/>
      <c r="G12" s="49"/>
    </row>
    <row r="13" spans="1:7" ht="14.25" customHeight="1" x14ac:dyDescent="0.2">
      <c r="A13" s="684"/>
      <c r="B13" s="507" t="s">
        <v>379</v>
      </c>
      <c r="C13" s="686"/>
      <c r="D13" s="686"/>
      <c r="E13" s="705"/>
      <c r="F13" s="706"/>
      <c r="G13" s="49"/>
    </row>
    <row r="14" spans="1:7" x14ac:dyDescent="0.2">
      <c r="A14" s="684"/>
      <c r="B14" s="685"/>
      <c r="C14" s="686"/>
      <c r="D14" s="686"/>
      <c r="E14" s="705"/>
      <c r="F14" s="706"/>
      <c r="G14" s="49"/>
    </row>
    <row r="15" spans="1:7" ht="28.5" customHeight="1" x14ac:dyDescent="0.2">
      <c r="A15" s="684"/>
      <c r="B15" s="507" t="s">
        <v>585</v>
      </c>
      <c r="C15" s="678" t="s">
        <v>42</v>
      </c>
      <c r="D15" s="431">
        <f>5200*6.2*0.15</f>
        <v>4836</v>
      </c>
      <c r="E15" s="680"/>
      <c r="F15" s="514"/>
      <c r="G15" s="49"/>
    </row>
    <row r="16" spans="1:7" x14ac:dyDescent="0.2">
      <c r="A16" s="684"/>
      <c r="B16" s="685"/>
      <c r="C16" s="686"/>
      <c r="D16" s="678"/>
      <c r="E16" s="705"/>
      <c r="F16" s="706"/>
      <c r="G16" s="49"/>
    </row>
    <row r="17" spans="1:7" ht="25.5" x14ac:dyDescent="0.2">
      <c r="A17" s="684"/>
      <c r="B17" s="507" t="s">
        <v>380</v>
      </c>
      <c r="C17" s="707"/>
      <c r="D17" s="678"/>
      <c r="E17" s="660"/>
      <c r="F17" s="514"/>
      <c r="G17" s="49"/>
    </row>
    <row r="18" spans="1:7" x14ac:dyDescent="0.2">
      <c r="A18" s="684"/>
      <c r="B18" s="685"/>
      <c r="C18" s="707"/>
      <c r="D18" s="678"/>
      <c r="E18" s="660"/>
      <c r="F18" s="680"/>
      <c r="G18" s="49"/>
    </row>
    <row r="19" spans="1:7" ht="25.5" x14ac:dyDescent="0.2">
      <c r="A19" s="684"/>
      <c r="B19" s="708" t="s">
        <v>381</v>
      </c>
      <c r="C19" s="678" t="s">
        <v>42</v>
      </c>
      <c r="D19" s="431">
        <f>5200*6.1*0.15</f>
        <v>4757.9999999999991</v>
      </c>
      <c r="E19" s="680"/>
      <c r="F19" s="514"/>
      <c r="G19" s="49"/>
    </row>
    <row r="20" spans="1:7" x14ac:dyDescent="0.2">
      <c r="A20" s="684"/>
      <c r="B20" s="708"/>
      <c r="C20" s="678"/>
      <c r="D20" s="678"/>
      <c r="E20" s="680"/>
      <c r="F20" s="514"/>
      <c r="G20" s="49"/>
    </row>
    <row r="21" spans="1:7" x14ac:dyDescent="0.2">
      <c r="A21" s="684"/>
      <c r="B21" s="709" t="s">
        <v>382</v>
      </c>
      <c r="C21" s="678"/>
      <c r="D21" s="678"/>
      <c r="E21" s="680"/>
      <c r="F21" s="514"/>
      <c r="G21" s="49"/>
    </row>
    <row r="22" spans="1:7" x14ac:dyDescent="0.2">
      <c r="A22" s="684"/>
      <c r="B22" s="709"/>
      <c r="C22" s="678"/>
      <c r="D22" s="678"/>
      <c r="E22" s="680"/>
      <c r="F22" s="514"/>
      <c r="G22" s="49"/>
    </row>
    <row r="23" spans="1:7" ht="12" customHeight="1" x14ac:dyDescent="0.2">
      <c r="A23" s="684"/>
      <c r="B23" s="398" t="s">
        <v>383</v>
      </c>
      <c r="C23" s="678" t="s">
        <v>42</v>
      </c>
      <c r="D23" s="431"/>
      <c r="E23" s="680"/>
      <c r="F23" s="514" t="s">
        <v>93</v>
      </c>
      <c r="G23" s="49"/>
    </row>
    <row r="24" spans="1:7" ht="11.25" customHeight="1" x14ac:dyDescent="0.2">
      <c r="A24" s="684"/>
      <c r="B24" s="685"/>
      <c r="C24" s="707"/>
      <c r="D24" s="707"/>
      <c r="E24" s="660"/>
      <c r="F24" s="514"/>
      <c r="G24" s="49"/>
    </row>
    <row r="25" spans="1:7" ht="40.5" customHeight="1" x14ac:dyDescent="0.2">
      <c r="A25" s="710" t="s">
        <v>569</v>
      </c>
      <c r="B25" s="711" t="s">
        <v>570</v>
      </c>
      <c r="C25" s="586"/>
      <c r="D25" s="50"/>
      <c r="E25" s="480"/>
      <c r="F25" s="480"/>
      <c r="G25" s="49"/>
    </row>
    <row r="26" spans="1:7" ht="11.25" customHeight="1" x14ac:dyDescent="0.2">
      <c r="A26" s="587"/>
      <c r="B26" s="711"/>
      <c r="C26" s="586"/>
      <c r="D26" s="50"/>
      <c r="E26" s="480"/>
      <c r="F26" s="480"/>
      <c r="G26" s="49"/>
    </row>
    <row r="27" spans="1:7" ht="11.25" customHeight="1" x14ac:dyDescent="0.2">
      <c r="A27" s="587"/>
      <c r="B27" s="399" t="s">
        <v>378</v>
      </c>
      <c r="C27" s="586"/>
      <c r="D27" s="50"/>
      <c r="E27" s="480"/>
      <c r="F27" s="480"/>
      <c r="G27" s="49"/>
    </row>
    <row r="28" spans="1:7" ht="11.25" customHeight="1" x14ac:dyDescent="0.2">
      <c r="A28" s="587"/>
      <c r="B28" s="399"/>
      <c r="C28" s="586"/>
      <c r="D28" s="50"/>
      <c r="E28" s="480"/>
      <c r="F28" s="480"/>
      <c r="G28" s="49"/>
    </row>
    <row r="29" spans="1:7" ht="30.75" customHeight="1" x14ac:dyDescent="0.2">
      <c r="A29" s="587"/>
      <c r="B29" s="399" t="s">
        <v>580</v>
      </c>
      <c r="C29" s="586" t="s">
        <v>42</v>
      </c>
      <c r="D29" s="712"/>
      <c r="E29" s="713"/>
      <c r="F29" s="713" t="s">
        <v>93</v>
      </c>
      <c r="G29" s="49"/>
    </row>
    <row r="30" spans="1:7" ht="11.25" customHeight="1" x14ac:dyDescent="0.2">
      <c r="A30" s="587"/>
      <c r="B30" s="588"/>
      <c r="C30" s="586"/>
      <c r="D30" s="712"/>
      <c r="E30" s="713"/>
      <c r="F30" s="756"/>
      <c r="G30" s="49"/>
    </row>
    <row r="31" spans="1:7" ht="11.25" customHeight="1" x14ac:dyDescent="0.2">
      <c r="A31" s="587"/>
      <c r="B31" s="399" t="s">
        <v>573</v>
      </c>
      <c r="C31" s="586"/>
      <c r="D31" s="712"/>
      <c r="E31" s="713"/>
      <c r="F31" s="756"/>
      <c r="G31" s="49"/>
    </row>
    <row r="32" spans="1:7" ht="11.25" customHeight="1" x14ac:dyDescent="0.2">
      <c r="A32" s="589"/>
      <c r="B32" s="283"/>
      <c r="C32" s="635"/>
      <c r="D32" s="712"/>
      <c r="E32" s="713"/>
      <c r="F32" s="756"/>
      <c r="G32" s="49"/>
    </row>
    <row r="33" spans="1:7" ht="24.75" customHeight="1" x14ac:dyDescent="0.2">
      <c r="A33" s="587"/>
      <c r="B33" s="399" t="s">
        <v>581</v>
      </c>
      <c r="C33" s="586" t="s">
        <v>42</v>
      </c>
      <c r="D33" s="712">
        <v>113</v>
      </c>
      <c r="E33" s="713"/>
      <c r="F33" s="713"/>
      <c r="G33" s="49"/>
    </row>
    <row r="34" spans="1:7" ht="11.25" customHeight="1" x14ac:dyDescent="0.2">
      <c r="A34" s="587"/>
      <c r="B34" s="590"/>
      <c r="C34" s="586"/>
      <c r="D34" s="712"/>
      <c r="E34" s="713"/>
      <c r="F34" s="713"/>
      <c r="G34" s="49"/>
    </row>
    <row r="35" spans="1:7" ht="11.25" customHeight="1" x14ac:dyDescent="0.2">
      <c r="A35" s="587"/>
      <c r="B35" s="590" t="s">
        <v>571</v>
      </c>
      <c r="C35" s="586"/>
      <c r="D35" s="712"/>
      <c r="E35" s="713"/>
      <c r="F35" s="713"/>
      <c r="G35" s="49"/>
    </row>
    <row r="36" spans="1:7" ht="11.25" customHeight="1" x14ac:dyDescent="0.2">
      <c r="A36" s="587"/>
      <c r="B36" s="590"/>
      <c r="C36" s="586"/>
      <c r="D36" s="712"/>
      <c r="E36" s="713"/>
      <c r="F36" s="713"/>
      <c r="G36" s="49"/>
    </row>
    <row r="37" spans="1:7" ht="24" customHeight="1" x14ac:dyDescent="0.2">
      <c r="A37" s="587"/>
      <c r="B37" s="590" t="s">
        <v>582</v>
      </c>
      <c r="C37" s="586" t="s">
        <v>42</v>
      </c>
      <c r="D37" s="712">
        <v>113</v>
      </c>
      <c r="E37" s="713"/>
      <c r="F37" s="713"/>
      <c r="G37" s="49"/>
    </row>
    <row r="38" spans="1:7" ht="11.25" customHeight="1" x14ac:dyDescent="0.2">
      <c r="A38" s="93"/>
      <c r="B38" s="133"/>
      <c r="C38" s="12"/>
      <c r="D38" s="50"/>
      <c r="E38" s="480"/>
      <c r="F38" s="480"/>
      <c r="G38" s="49"/>
    </row>
    <row r="39" spans="1:7" ht="28.5" customHeight="1" x14ac:dyDescent="0.2">
      <c r="A39" s="329" t="s">
        <v>384</v>
      </c>
      <c r="B39" s="180" t="s">
        <v>385</v>
      </c>
      <c r="C39" s="678" t="s">
        <v>373</v>
      </c>
      <c r="D39" s="679">
        <f>(D15+D19+D11+D33+D37)*12</f>
        <v>155280</v>
      </c>
      <c r="E39" s="680"/>
      <c r="F39" s="514"/>
      <c r="G39" s="49"/>
    </row>
    <row r="40" spans="1:7" ht="11.25" customHeight="1" x14ac:dyDescent="0.2">
      <c r="A40" s="93"/>
      <c r="B40" s="134"/>
      <c r="C40" s="136"/>
      <c r="D40" s="90"/>
      <c r="E40" s="481"/>
      <c r="F40" s="481"/>
      <c r="G40" s="49"/>
    </row>
    <row r="41" spans="1:7" x14ac:dyDescent="0.2">
      <c r="A41" s="798">
        <v>3400</v>
      </c>
      <c r="B41" s="803" t="s">
        <v>15</v>
      </c>
      <c r="C41" s="804"/>
      <c r="D41" s="804"/>
      <c r="E41" s="805"/>
      <c r="F41" s="839"/>
    </row>
    <row r="42" spans="1:7" x14ac:dyDescent="0.2">
      <c r="A42" s="802"/>
      <c r="B42" s="806"/>
      <c r="C42" s="807"/>
      <c r="D42" s="807"/>
      <c r="E42" s="808"/>
      <c r="F42" s="840"/>
    </row>
    <row r="43" spans="1:7" x14ac:dyDescent="0.2">
      <c r="A43" s="366"/>
      <c r="B43" s="51"/>
      <c r="C43" s="51"/>
      <c r="D43" s="51"/>
      <c r="E43" s="483"/>
      <c r="F43" s="483"/>
    </row>
  </sheetData>
  <mergeCells count="9">
    <mergeCell ref="A41:A42"/>
    <mergeCell ref="B41:E42"/>
    <mergeCell ref="F41:F42"/>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scale="93" firstPageNumber="8" orientation="portrait" r:id="rId1"/>
  <headerFooter alignWithMargins="0">
    <oddHeader>&amp;L&amp;"Arial Narrow,Bold"MAHWELERENG ROADS AND STORM-WATER
SCHEDULE A: ROADWORKS&amp;R&amp;"Arial Narrow,Regular"
&amp;"Arial Narrow,Bold"SECTION 3400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57"/>
  <sheetViews>
    <sheetView view="pageBreakPreview" zoomScaleNormal="100" zoomScaleSheetLayoutView="100" workbookViewId="0">
      <selection activeCell="D19" sqref="D19"/>
    </sheetView>
  </sheetViews>
  <sheetFormatPr defaultRowHeight="12.75" x14ac:dyDescent="0.2"/>
  <cols>
    <col min="1" max="1" width="8.28515625" style="53" customWidth="1"/>
    <col min="2" max="2" width="41.42578125" style="53" customWidth="1"/>
    <col min="3" max="3" width="7.42578125" style="53" customWidth="1"/>
    <col min="4" max="4" width="10.7109375" style="53" customWidth="1"/>
    <col min="5" max="5" width="9.28515625" style="484" customWidth="1"/>
    <col min="6" max="6" width="12.7109375" style="484" customWidth="1"/>
    <col min="7" max="7" width="9.140625" style="53"/>
    <col min="8" max="10" width="4.28515625" style="53" customWidth="1"/>
    <col min="11" max="11" width="9.5703125" style="53" bestFit="1" customWidth="1"/>
    <col min="12" max="16384" width="9.140625" style="53"/>
  </cols>
  <sheetData>
    <row r="2" spans="1:11" x14ac:dyDescent="0.2">
      <c r="A2" s="798" t="s">
        <v>2</v>
      </c>
      <c r="B2" s="800" t="s">
        <v>3</v>
      </c>
      <c r="C2" s="798" t="s">
        <v>4</v>
      </c>
      <c r="D2" s="800" t="s">
        <v>5</v>
      </c>
      <c r="E2" s="839" t="s">
        <v>6</v>
      </c>
      <c r="F2" s="839" t="s">
        <v>7</v>
      </c>
    </row>
    <row r="3" spans="1:11" x14ac:dyDescent="0.2">
      <c r="A3" s="799"/>
      <c r="B3" s="801"/>
      <c r="C3" s="799"/>
      <c r="D3" s="801"/>
      <c r="E3" s="841"/>
      <c r="F3" s="841"/>
    </row>
    <row r="4" spans="1:11" x14ac:dyDescent="0.2">
      <c r="A4" s="130"/>
      <c r="B4" s="132"/>
      <c r="C4" s="12"/>
      <c r="D4" s="137"/>
      <c r="E4" s="137"/>
      <c r="F4" s="137"/>
    </row>
    <row r="5" spans="1:11" x14ac:dyDescent="0.2">
      <c r="A5" s="306" t="s">
        <v>386</v>
      </c>
      <c r="B5" s="152" t="s">
        <v>387</v>
      </c>
      <c r="C5" s="153"/>
      <c r="D5" s="153"/>
      <c r="E5" s="485"/>
      <c r="F5" s="462"/>
      <c r="G5" s="49"/>
    </row>
    <row r="6" spans="1:11" x14ac:dyDescent="0.2">
      <c r="A6" s="506"/>
      <c r="B6" s="507"/>
      <c r="C6" s="508"/>
      <c r="D6" s="508"/>
      <c r="E6" s="714"/>
      <c r="F6" s="665"/>
      <c r="G6" s="49"/>
    </row>
    <row r="7" spans="1:11" ht="25.5" x14ac:dyDescent="0.2">
      <c r="A7" s="306" t="s">
        <v>388</v>
      </c>
      <c r="B7" s="180" t="s">
        <v>389</v>
      </c>
      <c r="C7" s="508"/>
      <c r="D7" s="508"/>
      <c r="E7" s="714"/>
      <c r="F7" s="665"/>
      <c r="G7" s="49"/>
    </row>
    <row r="8" spans="1:11" x14ac:dyDescent="0.2">
      <c r="A8" s="506"/>
      <c r="B8" s="507"/>
      <c r="C8" s="508"/>
      <c r="D8" s="508"/>
      <c r="E8" s="714"/>
      <c r="F8" s="665"/>
      <c r="G8" s="49"/>
    </row>
    <row r="9" spans="1:11" x14ac:dyDescent="0.2">
      <c r="A9" s="506"/>
      <c r="B9" s="507" t="s">
        <v>390</v>
      </c>
      <c r="C9" s="508" t="s">
        <v>42</v>
      </c>
      <c r="D9" s="433">
        <f>(5200*6.1*0.15)+113</f>
        <v>4870.9999999999991</v>
      </c>
      <c r="E9" s="695"/>
      <c r="F9" s="682"/>
      <c r="G9" s="49"/>
    </row>
    <row r="10" spans="1:11" x14ac:dyDescent="0.2">
      <c r="A10" s="506"/>
      <c r="B10" s="507"/>
      <c r="C10" s="508"/>
      <c r="D10" s="694"/>
      <c r="E10" s="664"/>
      <c r="F10" s="664"/>
      <c r="G10" s="49"/>
    </row>
    <row r="11" spans="1:11" ht="17.25" customHeight="1" x14ac:dyDescent="0.2">
      <c r="A11" s="306" t="s">
        <v>391</v>
      </c>
      <c r="B11" s="180" t="s">
        <v>392</v>
      </c>
      <c r="C11" s="508"/>
      <c r="D11" s="508"/>
      <c r="E11" s="664"/>
      <c r="F11" s="664"/>
      <c r="G11" s="49"/>
    </row>
    <row r="12" spans="1:11" x14ac:dyDescent="0.2">
      <c r="A12" s="506"/>
      <c r="B12" s="507"/>
      <c r="C12" s="508"/>
      <c r="D12" s="508"/>
      <c r="E12" s="664"/>
      <c r="F12" s="664"/>
      <c r="G12" s="49"/>
    </row>
    <row r="13" spans="1:11" x14ac:dyDescent="0.2">
      <c r="A13" s="506"/>
      <c r="B13" s="398" t="s">
        <v>393</v>
      </c>
      <c r="C13" s="508" t="s">
        <v>323</v>
      </c>
      <c r="D13" s="432">
        <f>(D9*2200*0.98*0.05)/1000</f>
        <v>525.09379999999987</v>
      </c>
      <c r="E13" s="695"/>
      <c r="F13" s="682"/>
      <c r="G13" s="49"/>
      <c r="K13" s="376"/>
    </row>
    <row r="14" spans="1:11" x14ac:dyDescent="0.2">
      <c r="A14" s="715"/>
      <c r="B14" s="685"/>
      <c r="C14" s="686"/>
      <c r="D14" s="688"/>
      <c r="E14" s="706"/>
      <c r="F14" s="682"/>
      <c r="G14" s="49"/>
    </row>
    <row r="15" spans="1:11" s="191" customFormat="1" ht="20.25" customHeight="1" x14ac:dyDescent="0.2">
      <c r="A15" s="333" t="s">
        <v>394</v>
      </c>
      <c r="B15" s="189" t="s">
        <v>395</v>
      </c>
      <c r="C15" s="707" t="s">
        <v>396</v>
      </c>
      <c r="D15" s="505">
        <f>(D9/0.15*10*7/1000)*1.25</f>
        <v>2841.4166666666665</v>
      </c>
      <c r="E15" s="680"/>
      <c r="F15" s="514"/>
      <c r="G15" s="190"/>
      <c r="K15" s="53"/>
    </row>
    <row r="16" spans="1:11" x14ac:dyDescent="0.2">
      <c r="A16" s="506"/>
      <c r="B16" s="507"/>
      <c r="C16" s="508"/>
      <c r="D16" s="508"/>
      <c r="E16" s="664"/>
      <c r="F16" s="664"/>
      <c r="G16" s="49"/>
    </row>
    <row r="17" spans="1:7" ht="14.25" x14ac:dyDescent="0.2">
      <c r="A17" s="306" t="s">
        <v>397</v>
      </c>
      <c r="B17" s="180" t="s">
        <v>398</v>
      </c>
      <c r="C17" s="508" t="s">
        <v>399</v>
      </c>
      <c r="D17" s="508"/>
      <c r="E17" s="695"/>
      <c r="F17" s="682" t="s">
        <v>93</v>
      </c>
      <c r="G17" s="49"/>
    </row>
    <row r="18" spans="1:7" x14ac:dyDescent="0.2">
      <c r="A18" s="715"/>
      <c r="B18" s="685"/>
      <c r="C18" s="707"/>
      <c r="D18" s="678"/>
      <c r="E18" s="660"/>
      <c r="F18" s="680"/>
      <c r="G18" s="49"/>
    </row>
    <row r="19" spans="1:7" x14ac:dyDescent="0.2">
      <c r="A19" s="715"/>
      <c r="B19" s="685"/>
      <c r="C19" s="707"/>
      <c r="D19" s="678"/>
      <c r="E19" s="660"/>
      <c r="F19" s="680"/>
      <c r="G19" s="49"/>
    </row>
    <row r="20" spans="1:7" x14ac:dyDescent="0.2">
      <c r="A20" s="332"/>
      <c r="B20" s="182"/>
      <c r="C20" s="175"/>
      <c r="D20" s="175"/>
      <c r="E20" s="476"/>
      <c r="F20" s="471"/>
      <c r="G20" s="49"/>
    </row>
    <row r="21" spans="1:7" x14ac:dyDescent="0.2">
      <c r="A21" s="332"/>
      <c r="B21" s="182"/>
      <c r="C21" s="175"/>
      <c r="D21" s="175"/>
      <c r="E21" s="476"/>
      <c r="F21" s="471"/>
      <c r="G21" s="49"/>
    </row>
    <row r="22" spans="1:7" x14ac:dyDescent="0.2">
      <c r="A22" s="332"/>
      <c r="B22" s="183"/>
      <c r="C22" s="175"/>
      <c r="D22" s="175"/>
      <c r="E22" s="476"/>
      <c r="F22" s="471"/>
      <c r="G22" s="49"/>
    </row>
    <row r="23" spans="1:7" x14ac:dyDescent="0.2">
      <c r="A23" s="332"/>
      <c r="B23" s="183"/>
      <c r="C23" s="175"/>
      <c r="D23" s="175"/>
      <c r="E23" s="476"/>
      <c r="F23" s="471"/>
      <c r="G23" s="49"/>
    </row>
    <row r="24" spans="1:7" x14ac:dyDescent="0.2">
      <c r="A24" s="332"/>
      <c r="B24" s="183"/>
      <c r="C24" s="175"/>
      <c r="D24" s="175"/>
      <c r="E24" s="476"/>
      <c r="F24" s="471"/>
      <c r="G24" s="49"/>
    </row>
    <row r="25" spans="1:7" x14ac:dyDescent="0.2">
      <c r="A25" s="332"/>
      <c r="B25" s="183"/>
      <c r="C25" s="175"/>
      <c r="D25" s="175"/>
      <c r="E25" s="476"/>
      <c r="F25" s="471"/>
      <c r="G25" s="49"/>
    </row>
    <row r="26" spans="1:7" x14ac:dyDescent="0.2">
      <c r="A26" s="332"/>
      <c r="B26" s="183"/>
      <c r="C26" s="175"/>
      <c r="D26" s="175"/>
      <c r="E26" s="476"/>
      <c r="F26" s="471"/>
      <c r="G26" s="49"/>
    </row>
    <row r="27" spans="1:7" x14ac:dyDescent="0.2">
      <c r="A27" s="332"/>
      <c r="B27" s="183"/>
      <c r="C27" s="175"/>
      <c r="D27" s="175"/>
      <c r="E27" s="476"/>
      <c r="F27" s="471"/>
      <c r="G27" s="49"/>
    </row>
    <row r="28" spans="1:7" x14ac:dyDescent="0.2">
      <c r="A28" s="332"/>
      <c r="B28" s="183"/>
      <c r="C28" s="175"/>
      <c r="D28" s="175"/>
      <c r="E28" s="476"/>
      <c r="F28" s="471"/>
      <c r="G28" s="49"/>
    </row>
    <row r="29" spans="1:7" x14ac:dyDescent="0.2">
      <c r="A29" s="332"/>
      <c r="B29" s="183"/>
      <c r="C29" s="175"/>
      <c r="D29" s="175"/>
      <c r="E29" s="476"/>
      <c r="F29" s="471"/>
      <c r="G29" s="49"/>
    </row>
    <row r="30" spans="1:7" x14ac:dyDescent="0.2">
      <c r="A30" s="332"/>
      <c r="B30" s="183"/>
      <c r="C30" s="175"/>
      <c r="D30" s="175"/>
      <c r="E30" s="476"/>
      <c r="F30" s="471"/>
      <c r="G30" s="49"/>
    </row>
    <row r="31" spans="1:7" x14ac:dyDescent="0.2">
      <c r="A31" s="332"/>
      <c r="B31" s="183"/>
      <c r="C31" s="175"/>
      <c r="D31" s="175"/>
      <c r="E31" s="476"/>
      <c r="F31" s="471"/>
      <c r="G31" s="49"/>
    </row>
    <row r="32" spans="1:7" x14ac:dyDescent="0.2">
      <c r="A32" s="332"/>
      <c r="B32" s="183"/>
      <c r="C32" s="175"/>
      <c r="D32" s="175"/>
      <c r="E32" s="476"/>
      <c r="F32" s="471"/>
      <c r="G32" s="49"/>
    </row>
    <row r="33" spans="1:7" x14ac:dyDescent="0.2">
      <c r="A33" s="332"/>
      <c r="B33" s="183"/>
      <c r="C33" s="175"/>
      <c r="D33" s="175"/>
      <c r="E33" s="476"/>
      <c r="F33" s="471"/>
      <c r="G33" s="49"/>
    </row>
    <row r="34" spans="1:7" x14ac:dyDescent="0.2">
      <c r="A34" s="332"/>
      <c r="B34" s="183"/>
      <c r="C34" s="175"/>
      <c r="D34" s="175"/>
      <c r="E34" s="476"/>
      <c r="F34" s="471"/>
      <c r="G34" s="49"/>
    </row>
    <row r="35" spans="1:7" x14ac:dyDescent="0.2">
      <c r="A35" s="332"/>
      <c r="B35" s="183"/>
      <c r="C35" s="175"/>
      <c r="D35" s="175"/>
      <c r="E35" s="476"/>
      <c r="F35" s="471"/>
      <c r="G35" s="49"/>
    </row>
    <row r="36" spans="1:7" ht="11.25" customHeight="1" x14ac:dyDescent="0.2">
      <c r="A36" s="332"/>
      <c r="B36" s="91"/>
      <c r="C36" s="175"/>
      <c r="D36" s="175"/>
      <c r="E36" s="476"/>
      <c r="F36" s="471"/>
      <c r="G36" s="49"/>
    </row>
    <row r="37" spans="1:7" ht="11.25" customHeight="1" x14ac:dyDescent="0.2">
      <c r="A37" s="332"/>
      <c r="B37" s="167"/>
      <c r="C37" s="181"/>
      <c r="D37" s="181"/>
      <c r="E37" s="439"/>
      <c r="F37" s="471"/>
      <c r="G37" s="49"/>
    </row>
    <row r="38" spans="1:7" x14ac:dyDescent="0.2">
      <c r="A38" s="308"/>
      <c r="B38" s="180"/>
      <c r="C38" s="175"/>
      <c r="D38" s="176"/>
      <c r="E38" s="476"/>
      <c r="F38" s="471"/>
      <c r="G38" s="49"/>
    </row>
    <row r="39" spans="1:7" ht="11.25" customHeight="1" x14ac:dyDescent="0.2">
      <c r="A39" s="93"/>
      <c r="B39" s="133"/>
      <c r="C39" s="12"/>
      <c r="D39" s="50"/>
      <c r="E39" s="480"/>
      <c r="F39" s="480"/>
      <c r="G39" s="49"/>
    </row>
    <row r="40" spans="1:7" ht="11.25" customHeight="1" x14ac:dyDescent="0.2">
      <c r="A40" s="93"/>
      <c r="B40" s="133"/>
      <c r="C40" s="12"/>
      <c r="D40" s="50"/>
      <c r="E40" s="480"/>
      <c r="F40" s="480"/>
      <c r="G40" s="49"/>
    </row>
    <row r="41" spans="1:7" ht="11.25" customHeight="1" x14ac:dyDescent="0.2">
      <c r="A41" s="93"/>
      <c r="B41" s="134"/>
      <c r="C41" s="136"/>
      <c r="D41" s="90"/>
      <c r="E41" s="481"/>
      <c r="F41" s="481"/>
      <c r="G41" s="49"/>
    </row>
    <row r="42" spans="1:7" ht="11.25" customHeight="1" x14ac:dyDescent="0.2">
      <c r="A42" s="93"/>
      <c r="B42" s="134"/>
      <c r="C42" s="136"/>
      <c r="D42" s="90"/>
      <c r="E42" s="481"/>
      <c r="F42" s="481"/>
      <c r="G42" s="49"/>
    </row>
    <row r="43" spans="1:7" ht="11.25" customHeight="1" x14ac:dyDescent="0.2">
      <c r="A43" s="93"/>
      <c r="B43" s="134"/>
      <c r="C43" s="136"/>
      <c r="D43" s="90"/>
      <c r="E43" s="481"/>
      <c r="F43" s="481"/>
      <c r="G43" s="49"/>
    </row>
    <row r="44" spans="1:7" ht="11.25" customHeight="1" x14ac:dyDescent="0.2">
      <c r="A44" s="93"/>
      <c r="B44" s="134"/>
      <c r="C44" s="136"/>
      <c r="D44" s="90"/>
      <c r="E44" s="481"/>
      <c r="F44" s="481"/>
      <c r="G44" s="49"/>
    </row>
    <row r="45" spans="1:7" ht="11.25" customHeight="1" x14ac:dyDescent="0.2">
      <c r="A45" s="93"/>
      <c r="B45" s="134"/>
      <c r="C45" s="136"/>
      <c r="D45" s="90"/>
      <c r="E45" s="481"/>
      <c r="F45" s="481"/>
      <c r="G45" s="49"/>
    </row>
    <row r="46" spans="1:7" ht="11.25" customHeight="1" x14ac:dyDescent="0.2">
      <c r="A46" s="93"/>
      <c r="B46" s="134"/>
      <c r="C46" s="136"/>
      <c r="D46" s="90"/>
      <c r="E46" s="481"/>
      <c r="F46" s="481"/>
      <c r="G46" s="49"/>
    </row>
    <row r="47" spans="1:7" ht="11.25" customHeight="1" x14ac:dyDescent="0.2">
      <c r="A47" s="93"/>
      <c r="B47" s="134"/>
      <c r="C47" s="136"/>
      <c r="D47" s="90"/>
      <c r="E47" s="481"/>
      <c r="F47" s="481"/>
      <c r="G47" s="49"/>
    </row>
    <row r="48" spans="1:7" ht="11.25" customHeight="1" x14ac:dyDescent="0.2">
      <c r="A48" s="93"/>
      <c r="B48" s="134"/>
      <c r="C48" s="136"/>
      <c r="D48" s="90"/>
      <c r="E48" s="481"/>
      <c r="F48" s="481"/>
      <c r="G48" s="49"/>
    </row>
    <row r="49" spans="1:7" ht="11.25" customHeight="1" x14ac:dyDescent="0.2">
      <c r="A49" s="93"/>
      <c r="B49" s="134"/>
      <c r="C49" s="136"/>
      <c r="D49" s="90"/>
      <c r="E49" s="481"/>
      <c r="F49" s="481"/>
      <c r="G49" s="49"/>
    </row>
    <row r="50" spans="1:7" ht="11.25" customHeight="1" x14ac:dyDescent="0.2">
      <c r="A50" s="93"/>
      <c r="B50" s="134"/>
      <c r="C50" s="136"/>
      <c r="D50" s="90"/>
      <c r="E50" s="481"/>
      <c r="F50" s="481"/>
      <c r="G50" s="49"/>
    </row>
    <row r="51" spans="1:7" ht="11.25" customHeight="1" x14ac:dyDescent="0.2">
      <c r="A51" s="93"/>
      <c r="B51" s="134"/>
      <c r="C51" s="136"/>
      <c r="D51" s="90"/>
      <c r="E51" s="481"/>
      <c r="F51" s="481"/>
      <c r="G51" s="49"/>
    </row>
    <row r="52" spans="1:7" ht="11.25" customHeight="1" x14ac:dyDescent="0.2">
      <c r="A52" s="93"/>
      <c r="B52" s="134"/>
      <c r="C52" s="136"/>
      <c r="D52" s="90"/>
      <c r="E52" s="481"/>
      <c r="F52" s="481"/>
      <c r="G52" s="49"/>
    </row>
    <row r="53" spans="1:7" x14ac:dyDescent="0.2">
      <c r="A53" s="93"/>
      <c r="B53" s="134"/>
      <c r="C53" s="136"/>
      <c r="D53" s="90"/>
      <c r="E53" s="481"/>
      <c r="F53" s="481"/>
      <c r="G53" s="49"/>
    </row>
    <row r="54" spans="1:7" x14ac:dyDescent="0.2">
      <c r="A54" s="131"/>
      <c r="B54" s="135"/>
      <c r="C54" s="131"/>
      <c r="D54" s="131"/>
      <c r="E54" s="482"/>
      <c r="F54" s="482"/>
      <c r="G54" s="49"/>
    </row>
    <row r="55" spans="1:7" x14ac:dyDescent="0.2">
      <c r="A55" s="798">
        <v>3400</v>
      </c>
      <c r="B55" s="803" t="s">
        <v>15</v>
      </c>
      <c r="C55" s="804"/>
      <c r="D55" s="804"/>
      <c r="E55" s="805"/>
      <c r="F55" s="839"/>
    </row>
    <row r="56" spans="1:7" x14ac:dyDescent="0.2">
      <c r="A56" s="802"/>
      <c r="B56" s="806"/>
      <c r="C56" s="807"/>
      <c r="D56" s="807"/>
      <c r="E56" s="808"/>
      <c r="F56" s="840"/>
    </row>
    <row r="57" spans="1:7" x14ac:dyDescent="0.2">
      <c r="A57" s="51"/>
      <c r="B57" s="51"/>
      <c r="C57" s="51"/>
      <c r="D57" s="51"/>
      <c r="E57" s="483"/>
      <c r="F57" s="483"/>
    </row>
  </sheetData>
  <mergeCells count="9">
    <mergeCell ref="A55:A56"/>
    <mergeCell ref="B55:E56"/>
    <mergeCell ref="F55:F56"/>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firstPageNumber="8" orientation="portrait" r:id="rId1"/>
  <headerFooter alignWithMargins="0">
    <oddHeader>&amp;L&amp;"Arial Narrow,Bold"MAHWELERENG ROADS AND STORM-WATER
SCHEDULE A: ROADWORKS&amp;R&amp;"Arial Narrow,Regular"
&amp;"Arial Narrow,Bold"SECTION 3500</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K57"/>
  <sheetViews>
    <sheetView view="pageBreakPreview" zoomScaleNormal="100" zoomScaleSheetLayoutView="100" workbookViewId="0">
      <selection activeCell="F55" sqref="F55:F56"/>
    </sheetView>
  </sheetViews>
  <sheetFormatPr defaultRowHeight="12.75" x14ac:dyDescent="0.2"/>
  <cols>
    <col min="1" max="1" width="8.28515625" style="53" customWidth="1"/>
    <col min="2" max="2" width="41.42578125" style="53" customWidth="1"/>
    <col min="3" max="3" width="7.42578125" style="53" customWidth="1"/>
    <col min="4" max="4" width="10.7109375" style="53" customWidth="1"/>
    <col min="5" max="5" width="9.28515625" style="484" customWidth="1"/>
    <col min="6" max="6" width="12.7109375" style="484" customWidth="1"/>
    <col min="7" max="7" width="9.140625" style="53"/>
    <col min="8" max="10" width="4.28515625" style="53" customWidth="1"/>
    <col min="11" max="11" width="9.5703125" style="53" bestFit="1" customWidth="1"/>
    <col min="12" max="16384" width="9.140625" style="53"/>
  </cols>
  <sheetData>
    <row r="2" spans="1:11" x14ac:dyDescent="0.2">
      <c r="A2" s="798" t="s">
        <v>2</v>
      </c>
      <c r="B2" s="800" t="s">
        <v>3</v>
      </c>
      <c r="C2" s="798" t="s">
        <v>4</v>
      </c>
      <c r="D2" s="800" t="s">
        <v>5</v>
      </c>
      <c r="E2" s="839" t="s">
        <v>6</v>
      </c>
      <c r="F2" s="839" t="s">
        <v>7</v>
      </c>
    </row>
    <row r="3" spans="1:11" x14ac:dyDescent="0.2">
      <c r="A3" s="799"/>
      <c r="B3" s="801"/>
      <c r="C3" s="799"/>
      <c r="D3" s="801"/>
      <c r="E3" s="841"/>
      <c r="F3" s="841"/>
    </row>
    <row r="4" spans="1:11" x14ac:dyDescent="0.2">
      <c r="A4" s="130"/>
      <c r="B4" s="132"/>
      <c r="C4" s="12"/>
      <c r="D4" s="137"/>
      <c r="E4" s="137"/>
      <c r="F4" s="137"/>
    </row>
    <row r="5" spans="1:11" x14ac:dyDescent="0.2">
      <c r="A5" s="306" t="s">
        <v>543</v>
      </c>
      <c r="B5" s="152" t="s">
        <v>535</v>
      </c>
      <c r="C5" s="175"/>
      <c r="D5" s="175"/>
      <c r="E5" s="485"/>
      <c r="F5" s="462"/>
      <c r="G5" s="49"/>
    </row>
    <row r="6" spans="1:11" x14ac:dyDescent="0.2">
      <c r="A6" s="307"/>
      <c r="B6" s="155"/>
      <c r="C6" s="175"/>
      <c r="D6" s="175"/>
      <c r="E6" s="485"/>
      <c r="F6" s="462"/>
      <c r="G6" s="49"/>
    </row>
    <row r="7" spans="1:11" x14ac:dyDescent="0.2">
      <c r="A7" s="306" t="s">
        <v>536</v>
      </c>
      <c r="B7" s="180" t="s">
        <v>537</v>
      </c>
      <c r="C7" s="175"/>
      <c r="D7" s="175"/>
      <c r="E7" s="485"/>
      <c r="F7" s="462"/>
      <c r="G7" s="49"/>
    </row>
    <row r="8" spans="1:11" x14ac:dyDescent="0.2">
      <c r="A8" s="307"/>
      <c r="B8" s="155"/>
      <c r="C8" s="175"/>
      <c r="D8" s="175"/>
      <c r="E8" s="485"/>
      <c r="F8" s="462"/>
      <c r="G8" s="49"/>
    </row>
    <row r="9" spans="1:11" ht="25.5" x14ac:dyDescent="0.2">
      <c r="A9" s="307"/>
      <c r="B9" s="155" t="s">
        <v>538</v>
      </c>
      <c r="C9" s="175" t="s">
        <v>544</v>
      </c>
      <c r="D9" s="176">
        <f>((480+735)*0.65*6)+360</f>
        <v>5098.5</v>
      </c>
      <c r="E9" s="476"/>
      <c r="F9" s="471"/>
      <c r="G9" s="49"/>
    </row>
    <row r="10" spans="1:11" x14ac:dyDescent="0.2">
      <c r="A10" s="307"/>
      <c r="B10" s="155" t="s">
        <v>539</v>
      </c>
      <c r="C10" s="175"/>
      <c r="D10" s="175"/>
      <c r="E10" s="476"/>
      <c r="F10" s="476"/>
      <c r="G10" s="49"/>
    </row>
    <row r="11" spans="1:11" ht="17.25" customHeight="1" x14ac:dyDescent="0.2">
      <c r="A11" s="306"/>
      <c r="B11" s="180"/>
      <c r="C11" s="175"/>
      <c r="D11" s="175"/>
      <c r="E11" s="476"/>
      <c r="F11" s="476"/>
      <c r="G11" s="49"/>
    </row>
    <row r="12" spans="1:11" x14ac:dyDescent="0.2">
      <c r="A12" s="307">
        <v>41.03</v>
      </c>
      <c r="B12" s="155" t="s">
        <v>540</v>
      </c>
      <c r="C12" s="175"/>
      <c r="D12" s="175"/>
      <c r="E12" s="476"/>
      <c r="F12" s="476"/>
      <c r="G12" s="49"/>
    </row>
    <row r="13" spans="1:11" x14ac:dyDescent="0.2">
      <c r="A13" s="307"/>
      <c r="B13" s="91" t="s">
        <v>541</v>
      </c>
      <c r="C13" s="175"/>
      <c r="D13" s="505"/>
      <c r="E13" s="476"/>
      <c r="F13" s="471"/>
      <c r="G13" s="49"/>
      <c r="K13" s="376"/>
    </row>
    <row r="14" spans="1:11" x14ac:dyDescent="0.2">
      <c r="A14" s="332"/>
      <c r="B14" s="167" t="s">
        <v>542</v>
      </c>
      <c r="C14" s="181" t="s">
        <v>544</v>
      </c>
      <c r="D14" s="178"/>
      <c r="E14" s="439"/>
      <c r="F14" s="514" t="s">
        <v>93</v>
      </c>
      <c r="G14" s="49"/>
    </row>
    <row r="15" spans="1:11" s="191" customFormat="1" ht="20.25" customHeight="1" x14ac:dyDescent="0.2">
      <c r="A15" s="333"/>
      <c r="B15" s="189"/>
      <c r="C15" s="181"/>
      <c r="D15" s="432"/>
      <c r="E15" s="476"/>
      <c r="F15" s="471"/>
      <c r="G15" s="190"/>
      <c r="K15" s="53"/>
    </row>
    <row r="16" spans="1:11" x14ac:dyDescent="0.2">
      <c r="A16" s="307"/>
      <c r="B16" s="155"/>
      <c r="C16" s="153"/>
      <c r="D16" s="153"/>
      <c r="E16" s="475"/>
      <c r="F16" s="475"/>
      <c r="G16" s="49"/>
    </row>
    <row r="17" spans="1:7" x14ac:dyDescent="0.2">
      <c r="A17" s="306"/>
      <c r="B17" s="180"/>
      <c r="C17" s="153"/>
      <c r="D17" s="153"/>
      <c r="E17" s="477"/>
      <c r="F17" s="464"/>
      <c r="G17" s="49"/>
    </row>
    <row r="18" spans="1:7" x14ac:dyDescent="0.2">
      <c r="A18" s="332"/>
      <c r="B18" s="167"/>
      <c r="C18" s="181"/>
      <c r="D18" s="175"/>
      <c r="E18" s="439"/>
      <c r="F18" s="476"/>
      <c r="G18" s="49"/>
    </row>
    <row r="19" spans="1:7" x14ac:dyDescent="0.2">
      <c r="A19" s="332"/>
      <c r="B19" s="167"/>
      <c r="C19" s="181"/>
      <c r="D19" s="175"/>
      <c r="E19" s="439"/>
      <c r="F19" s="476"/>
      <c r="G19" s="49"/>
    </row>
    <row r="20" spans="1:7" x14ac:dyDescent="0.2">
      <c r="A20" s="332"/>
      <c r="B20" s="182"/>
      <c r="C20" s="175"/>
      <c r="D20" s="175"/>
      <c r="E20" s="476"/>
      <c r="F20" s="471"/>
      <c r="G20" s="49"/>
    </row>
    <row r="21" spans="1:7" x14ac:dyDescent="0.2">
      <c r="A21" s="332"/>
      <c r="B21" s="182"/>
      <c r="C21" s="175"/>
      <c r="D21" s="175"/>
      <c r="E21" s="476"/>
      <c r="F21" s="471"/>
      <c r="G21" s="49"/>
    </row>
    <row r="22" spans="1:7" x14ac:dyDescent="0.2">
      <c r="A22" s="332"/>
      <c r="B22" s="183"/>
      <c r="C22" s="175"/>
      <c r="D22" s="175"/>
      <c r="E22" s="476"/>
      <c r="F22" s="471"/>
      <c r="G22" s="49"/>
    </row>
    <row r="23" spans="1:7" x14ac:dyDescent="0.2">
      <c r="A23" s="332"/>
      <c r="B23" s="183"/>
      <c r="C23" s="175"/>
      <c r="D23" s="175"/>
      <c r="E23" s="476"/>
      <c r="F23" s="471"/>
      <c r="G23" s="49"/>
    </row>
    <row r="24" spans="1:7" x14ac:dyDescent="0.2">
      <c r="A24" s="332"/>
      <c r="B24" s="183"/>
      <c r="C24" s="175"/>
      <c r="D24" s="175"/>
      <c r="E24" s="476"/>
      <c r="F24" s="471"/>
      <c r="G24" s="49"/>
    </row>
    <row r="25" spans="1:7" x14ac:dyDescent="0.2">
      <c r="A25" s="332"/>
      <c r="B25" s="183"/>
      <c r="C25" s="175"/>
      <c r="D25" s="175"/>
      <c r="E25" s="476"/>
      <c r="F25" s="471"/>
      <c r="G25" s="49"/>
    </row>
    <row r="26" spans="1:7" x14ac:dyDescent="0.2">
      <c r="A26" s="332"/>
      <c r="B26" s="183"/>
      <c r="C26" s="175"/>
      <c r="D26" s="175"/>
      <c r="E26" s="476"/>
      <c r="F26" s="471"/>
      <c r="G26" s="49"/>
    </row>
    <row r="27" spans="1:7" x14ac:dyDescent="0.2">
      <c r="A27" s="332"/>
      <c r="B27" s="183"/>
      <c r="C27" s="175"/>
      <c r="D27" s="175"/>
      <c r="E27" s="476"/>
      <c r="F27" s="471"/>
      <c r="G27" s="49"/>
    </row>
    <row r="28" spans="1:7" x14ac:dyDescent="0.2">
      <c r="A28" s="332"/>
      <c r="B28" s="183"/>
      <c r="C28" s="175"/>
      <c r="D28" s="175"/>
      <c r="E28" s="476"/>
      <c r="F28" s="471"/>
      <c r="G28" s="49"/>
    </row>
    <row r="29" spans="1:7" x14ac:dyDescent="0.2">
      <c r="A29" s="332"/>
      <c r="B29" s="183"/>
      <c r="C29" s="175"/>
      <c r="D29" s="175"/>
      <c r="E29" s="476"/>
      <c r="F29" s="471"/>
      <c r="G29" s="49"/>
    </row>
    <row r="30" spans="1:7" x14ac:dyDescent="0.2">
      <c r="A30" s="332"/>
      <c r="B30" s="183"/>
      <c r="C30" s="175"/>
      <c r="D30" s="175"/>
      <c r="E30" s="476"/>
      <c r="F30" s="471"/>
      <c r="G30" s="49"/>
    </row>
    <row r="31" spans="1:7" x14ac:dyDescent="0.2">
      <c r="A31" s="332"/>
      <c r="B31" s="183"/>
      <c r="C31" s="175"/>
      <c r="D31" s="175"/>
      <c r="E31" s="476"/>
      <c r="F31" s="471"/>
      <c r="G31" s="49"/>
    </row>
    <row r="32" spans="1:7" x14ac:dyDescent="0.2">
      <c r="A32" s="332"/>
      <c r="B32" s="183"/>
      <c r="C32" s="175"/>
      <c r="D32" s="175"/>
      <c r="E32" s="476"/>
      <c r="F32" s="471"/>
      <c r="G32" s="49"/>
    </row>
    <row r="33" spans="1:7" x14ac:dyDescent="0.2">
      <c r="A33" s="332"/>
      <c r="B33" s="183"/>
      <c r="C33" s="175"/>
      <c r="D33" s="175"/>
      <c r="E33" s="476"/>
      <c r="F33" s="471"/>
      <c r="G33" s="49"/>
    </row>
    <row r="34" spans="1:7" x14ac:dyDescent="0.2">
      <c r="A34" s="332"/>
      <c r="B34" s="183"/>
      <c r="C34" s="175"/>
      <c r="D34" s="175"/>
      <c r="E34" s="476"/>
      <c r="F34" s="471"/>
      <c r="G34" s="49"/>
    </row>
    <row r="35" spans="1:7" x14ac:dyDescent="0.2">
      <c r="A35" s="332"/>
      <c r="B35" s="183"/>
      <c r="C35" s="175"/>
      <c r="D35" s="175"/>
      <c r="E35" s="476"/>
      <c r="F35" s="471"/>
      <c r="G35" s="49"/>
    </row>
    <row r="36" spans="1:7" ht="11.25" customHeight="1" x14ac:dyDescent="0.2">
      <c r="A36" s="332"/>
      <c r="B36" s="91"/>
      <c r="C36" s="175"/>
      <c r="D36" s="175"/>
      <c r="E36" s="476"/>
      <c r="F36" s="471"/>
      <c r="G36" s="49"/>
    </row>
    <row r="37" spans="1:7" ht="11.25" customHeight="1" x14ac:dyDescent="0.2">
      <c r="A37" s="332"/>
      <c r="B37" s="167"/>
      <c r="C37" s="181"/>
      <c r="D37" s="181"/>
      <c r="E37" s="439"/>
      <c r="F37" s="471"/>
      <c r="G37" s="49"/>
    </row>
    <row r="38" spans="1:7" x14ac:dyDescent="0.2">
      <c r="A38" s="308"/>
      <c r="B38" s="180"/>
      <c r="C38" s="175"/>
      <c r="D38" s="176"/>
      <c r="E38" s="476"/>
      <c r="F38" s="471"/>
      <c r="G38" s="49"/>
    </row>
    <row r="39" spans="1:7" ht="11.25" customHeight="1" x14ac:dyDescent="0.2">
      <c r="A39" s="93"/>
      <c r="B39" s="133"/>
      <c r="C39" s="12"/>
      <c r="D39" s="50"/>
      <c r="E39" s="480"/>
      <c r="F39" s="480"/>
      <c r="G39" s="49"/>
    </row>
    <row r="40" spans="1:7" ht="11.25" customHeight="1" x14ac:dyDescent="0.2">
      <c r="A40" s="93"/>
      <c r="B40" s="133"/>
      <c r="C40" s="12"/>
      <c r="D40" s="50"/>
      <c r="E40" s="480"/>
      <c r="F40" s="480"/>
      <c r="G40" s="49"/>
    </row>
    <row r="41" spans="1:7" ht="11.25" customHeight="1" x14ac:dyDescent="0.2">
      <c r="A41" s="93"/>
      <c r="B41" s="134"/>
      <c r="C41" s="136"/>
      <c r="D41" s="90"/>
      <c r="E41" s="481"/>
      <c r="F41" s="481"/>
      <c r="G41" s="49"/>
    </row>
    <row r="42" spans="1:7" ht="11.25" customHeight="1" x14ac:dyDescent="0.2">
      <c r="A42" s="93"/>
      <c r="B42" s="134"/>
      <c r="C42" s="136"/>
      <c r="D42" s="90"/>
      <c r="E42" s="481"/>
      <c r="F42" s="481"/>
      <c r="G42" s="49"/>
    </row>
    <row r="43" spans="1:7" ht="11.25" customHeight="1" x14ac:dyDescent="0.2">
      <c r="A43" s="93"/>
      <c r="B43" s="134"/>
      <c r="C43" s="136"/>
      <c r="D43" s="90"/>
      <c r="E43" s="481"/>
      <c r="F43" s="481"/>
      <c r="G43" s="49"/>
    </row>
    <row r="44" spans="1:7" ht="11.25" customHeight="1" x14ac:dyDescent="0.2">
      <c r="A44" s="93"/>
      <c r="B44" s="134"/>
      <c r="C44" s="136"/>
      <c r="D44" s="90"/>
      <c r="E44" s="481"/>
      <c r="F44" s="481"/>
      <c r="G44" s="49"/>
    </row>
    <row r="45" spans="1:7" ht="11.25" customHeight="1" x14ac:dyDescent="0.2">
      <c r="A45" s="93"/>
      <c r="B45" s="134"/>
      <c r="C45" s="136"/>
      <c r="D45" s="90"/>
      <c r="E45" s="481"/>
      <c r="F45" s="481"/>
      <c r="G45" s="49"/>
    </row>
    <row r="46" spans="1:7" ht="11.25" customHeight="1" x14ac:dyDescent="0.2">
      <c r="A46" s="93"/>
      <c r="B46" s="134"/>
      <c r="C46" s="136"/>
      <c r="D46" s="90"/>
      <c r="E46" s="481"/>
      <c r="F46" s="481"/>
      <c r="G46" s="49"/>
    </row>
    <row r="47" spans="1:7" ht="11.25" customHeight="1" x14ac:dyDescent="0.2">
      <c r="A47" s="93"/>
      <c r="B47" s="134"/>
      <c r="C47" s="136"/>
      <c r="D47" s="90"/>
      <c r="E47" s="481"/>
      <c r="F47" s="481"/>
      <c r="G47" s="49"/>
    </row>
    <row r="48" spans="1:7" ht="11.25" customHeight="1" x14ac:dyDescent="0.2">
      <c r="A48" s="93"/>
      <c r="B48" s="134"/>
      <c r="C48" s="136"/>
      <c r="D48" s="90"/>
      <c r="E48" s="481"/>
      <c r="F48" s="481"/>
      <c r="G48" s="49"/>
    </row>
    <row r="49" spans="1:7" ht="11.25" customHeight="1" x14ac:dyDescent="0.2">
      <c r="A49" s="93"/>
      <c r="B49" s="134"/>
      <c r="C49" s="136"/>
      <c r="D49" s="90"/>
      <c r="E49" s="481"/>
      <c r="F49" s="481"/>
      <c r="G49" s="49"/>
    </row>
    <row r="50" spans="1:7" ht="11.25" customHeight="1" x14ac:dyDescent="0.2">
      <c r="A50" s="93"/>
      <c r="B50" s="134"/>
      <c r="C50" s="136"/>
      <c r="D50" s="90"/>
      <c r="E50" s="481"/>
      <c r="F50" s="481"/>
      <c r="G50" s="49"/>
    </row>
    <row r="51" spans="1:7" ht="11.25" customHeight="1" x14ac:dyDescent="0.2">
      <c r="A51" s="93"/>
      <c r="B51" s="134"/>
      <c r="C51" s="136"/>
      <c r="D51" s="90"/>
      <c r="E51" s="481"/>
      <c r="F51" s="481"/>
      <c r="G51" s="49"/>
    </row>
    <row r="52" spans="1:7" ht="11.25" customHeight="1" x14ac:dyDescent="0.2">
      <c r="A52" s="93"/>
      <c r="B52" s="134"/>
      <c r="C52" s="136"/>
      <c r="D52" s="90"/>
      <c r="E52" s="481"/>
      <c r="F52" s="481"/>
      <c r="G52" s="49"/>
    </row>
    <row r="53" spans="1:7" x14ac:dyDescent="0.2">
      <c r="A53" s="93"/>
      <c r="B53" s="134"/>
      <c r="C53" s="136"/>
      <c r="D53" s="90"/>
      <c r="E53" s="481"/>
      <c r="F53" s="481"/>
      <c r="G53" s="49"/>
    </row>
    <row r="54" spans="1:7" x14ac:dyDescent="0.2">
      <c r="A54" s="131"/>
      <c r="B54" s="135"/>
      <c r="C54" s="131"/>
      <c r="D54" s="131"/>
      <c r="E54" s="482"/>
      <c r="F54" s="482"/>
      <c r="G54" s="49"/>
    </row>
    <row r="55" spans="1:7" x14ac:dyDescent="0.2">
      <c r="A55" s="798">
        <v>4100</v>
      </c>
      <c r="B55" s="803" t="s">
        <v>15</v>
      </c>
      <c r="C55" s="804"/>
      <c r="D55" s="804"/>
      <c r="E55" s="805"/>
      <c r="F55" s="839"/>
    </row>
    <row r="56" spans="1:7" x14ac:dyDescent="0.2">
      <c r="A56" s="802"/>
      <c r="B56" s="806"/>
      <c r="C56" s="807"/>
      <c r="D56" s="807"/>
      <c r="E56" s="808"/>
      <c r="F56" s="840"/>
    </row>
    <row r="57" spans="1:7" x14ac:dyDescent="0.2">
      <c r="A57" s="51"/>
      <c r="B57" s="51"/>
      <c r="C57" s="51"/>
      <c r="D57" s="51"/>
      <c r="E57" s="483"/>
      <c r="F57" s="483"/>
    </row>
  </sheetData>
  <mergeCells count="9">
    <mergeCell ref="A55:A56"/>
    <mergeCell ref="B55:E56"/>
    <mergeCell ref="F55:F56"/>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firstPageNumber="8" orientation="portrait" r:id="rId1"/>
  <headerFooter alignWithMargins="0">
    <oddHeader>&amp;L&amp;"Arial Narrow,Bold"MAHWELERENG ROADS AND STORM-WATER
SCHEDULE A: ROADWORKS&amp;R&amp;"Arial Narrow,Regular"
&amp;"Arial Narrow,Bold"SECTION 3500</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55"/>
  <sheetViews>
    <sheetView view="pageBreakPreview" zoomScaleNormal="100" zoomScaleSheetLayoutView="100" workbookViewId="0">
      <selection activeCell="F53" sqref="F53:F54"/>
    </sheetView>
  </sheetViews>
  <sheetFormatPr defaultRowHeight="12.75" x14ac:dyDescent="0.2"/>
  <cols>
    <col min="1" max="1" width="8.28515625" style="53" customWidth="1"/>
    <col min="2" max="2" width="41.42578125" style="53" customWidth="1"/>
    <col min="3" max="3" width="7.42578125" style="53" customWidth="1"/>
    <col min="4" max="4" width="10.7109375" style="53" customWidth="1"/>
    <col min="5" max="5" width="9.28515625" style="484" customWidth="1"/>
    <col min="6" max="6" width="12.7109375" style="484" customWidth="1"/>
    <col min="7" max="7" width="9.140625" style="53"/>
    <col min="8" max="10" width="4.28515625" style="53" customWidth="1"/>
    <col min="11" max="11" width="9.5703125" style="53" bestFit="1" customWidth="1"/>
    <col min="12" max="16384" width="9.140625" style="53"/>
  </cols>
  <sheetData>
    <row r="2" spans="1:11" x14ac:dyDescent="0.2">
      <c r="A2" s="798" t="s">
        <v>2</v>
      </c>
      <c r="B2" s="800" t="s">
        <v>3</v>
      </c>
      <c r="C2" s="798" t="s">
        <v>4</v>
      </c>
      <c r="D2" s="800" t="s">
        <v>5</v>
      </c>
      <c r="E2" s="839" t="s">
        <v>6</v>
      </c>
      <c r="F2" s="839" t="s">
        <v>7</v>
      </c>
    </row>
    <row r="3" spans="1:11" x14ac:dyDescent="0.2">
      <c r="A3" s="799"/>
      <c r="B3" s="801"/>
      <c r="C3" s="799"/>
      <c r="D3" s="801"/>
      <c r="E3" s="841"/>
      <c r="F3" s="841"/>
    </row>
    <row r="4" spans="1:11" ht="12" customHeight="1" x14ac:dyDescent="0.2">
      <c r="A4" s="130"/>
      <c r="B4" s="132"/>
      <c r="C4" s="12"/>
      <c r="D4" s="137"/>
      <c r="E4" s="137"/>
      <c r="F4" s="137"/>
    </row>
    <row r="5" spans="1:11" x14ac:dyDescent="0.2">
      <c r="A5" s="306" t="s">
        <v>545</v>
      </c>
      <c r="B5" s="152" t="s">
        <v>546</v>
      </c>
      <c r="C5" s="153"/>
      <c r="D5" s="153"/>
      <c r="E5" s="485"/>
      <c r="F5" s="462"/>
      <c r="G5" s="49"/>
    </row>
    <row r="6" spans="1:11" x14ac:dyDescent="0.2">
      <c r="A6" s="307"/>
      <c r="B6" s="155"/>
      <c r="C6" s="153"/>
      <c r="D6" s="153"/>
      <c r="E6" s="485"/>
      <c r="F6" s="462"/>
      <c r="G6" s="49"/>
    </row>
    <row r="7" spans="1:11" ht="25.5" x14ac:dyDescent="0.2">
      <c r="A7" s="306"/>
      <c r="B7" s="180" t="s">
        <v>547</v>
      </c>
      <c r="C7" s="153"/>
      <c r="D7" s="153"/>
      <c r="E7" s="485"/>
      <c r="F7" s="462"/>
      <c r="G7" s="49"/>
    </row>
    <row r="8" spans="1:11" x14ac:dyDescent="0.2">
      <c r="A8" s="307"/>
      <c r="B8" s="155"/>
      <c r="C8" s="153"/>
      <c r="D8" s="153"/>
      <c r="E8" s="485"/>
      <c r="F8" s="462"/>
      <c r="G8" s="49"/>
    </row>
    <row r="9" spans="1:11" x14ac:dyDescent="0.2">
      <c r="A9" s="307"/>
      <c r="B9" s="507" t="s">
        <v>572</v>
      </c>
      <c r="C9" s="175" t="s">
        <v>18</v>
      </c>
      <c r="D9" s="176">
        <f>((480+735)*6)+450</f>
        <v>7740</v>
      </c>
      <c r="E9" s="476"/>
      <c r="F9" s="471"/>
      <c r="G9" s="49"/>
    </row>
    <row r="10" spans="1:11" x14ac:dyDescent="0.2">
      <c r="A10" s="307"/>
      <c r="B10" s="155"/>
      <c r="C10" s="153"/>
      <c r="D10" s="173"/>
      <c r="E10" s="475"/>
      <c r="F10" s="475"/>
      <c r="G10" s="49"/>
    </row>
    <row r="11" spans="1:11" ht="17.25" customHeight="1" x14ac:dyDescent="0.2">
      <c r="A11" s="506">
        <v>42.04</v>
      </c>
      <c r="B11" s="507" t="s">
        <v>548</v>
      </c>
      <c r="C11" s="508" t="s">
        <v>544</v>
      </c>
      <c r="D11" s="153">
        <f>D9*0.65</f>
        <v>5031</v>
      </c>
      <c r="E11" s="475"/>
      <c r="F11" s="475"/>
      <c r="G11" s="49"/>
    </row>
    <row r="12" spans="1:11" x14ac:dyDescent="0.2">
      <c r="A12" s="307"/>
      <c r="B12" s="155"/>
      <c r="C12" s="153"/>
      <c r="D12" s="153"/>
      <c r="E12" s="475"/>
      <c r="F12" s="475"/>
      <c r="G12" s="49"/>
    </row>
    <row r="13" spans="1:11" x14ac:dyDescent="0.2">
      <c r="A13" s="307">
        <v>42.08</v>
      </c>
      <c r="B13" s="91" t="s">
        <v>549</v>
      </c>
      <c r="C13" s="153" t="s">
        <v>55</v>
      </c>
      <c r="D13" s="432">
        <f>((480+735)/200)+1</f>
        <v>7.0750000000000002</v>
      </c>
      <c r="E13" s="477"/>
      <c r="F13" s="464"/>
      <c r="G13" s="49"/>
      <c r="K13" s="376"/>
    </row>
    <row r="14" spans="1:11" x14ac:dyDescent="0.2">
      <c r="A14" s="332"/>
      <c r="B14" s="167"/>
      <c r="C14" s="168"/>
      <c r="D14" s="177"/>
      <c r="E14" s="486"/>
      <c r="F14" s="464"/>
      <c r="G14" s="49"/>
    </row>
    <row r="15" spans="1:11" s="191" customFormat="1" ht="13.5" customHeight="1" x14ac:dyDescent="0.2">
      <c r="A15" s="333"/>
      <c r="B15" s="189"/>
      <c r="C15" s="181"/>
      <c r="D15" s="432"/>
      <c r="E15" s="476"/>
      <c r="F15" s="471"/>
      <c r="G15" s="190"/>
      <c r="K15" s="53"/>
    </row>
    <row r="16" spans="1:11" x14ac:dyDescent="0.2">
      <c r="A16" s="307"/>
      <c r="B16" s="155"/>
      <c r="C16" s="153"/>
      <c r="D16" s="153"/>
      <c r="E16" s="475"/>
      <c r="F16" s="475"/>
      <c r="G16" s="49"/>
    </row>
    <row r="17" spans="1:7" x14ac:dyDescent="0.2">
      <c r="A17" s="306"/>
      <c r="B17" s="180"/>
      <c r="C17" s="153"/>
      <c r="D17" s="153"/>
      <c r="E17" s="477"/>
      <c r="F17" s="464"/>
      <c r="G17" s="49"/>
    </row>
    <row r="18" spans="1:7" x14ac:dyDescent="0.2">
      <c r="A18" s="332"/>
      <c r="B18" s="167"/>
      <c r="C18" s="181"/>
      <c r="D18" s="175"/>
      <c r="E18" s="439"/>
      <c r="F18" s="476"/>
      <c r="G18" s="49"/>
    </row>
    <row r="19" spans="1:7" x14ac:dyDescent="0.2">
      <c r="A19" s="332"/>
      <c r="B19" s="167"/>
      <c r="C19" s="181"/>
      <c r="D19" s="175"/>
      <c r="E19" s="439"/>
      <c r="F19" s="476"/>
      <c r="G19" s="49"/>
    </row>
    <row r="20" spans="1:7" x14ac:dyDescent="0.2">
      <c r="A20" s="332"/>
      <c r="B20" s="182"/>
      <c r="C20" s="175"/>
      <c r="D20" s="175"/>
      <c r="E20" s="476"/>
      <c r="F20" s="471"/>
      <c r="G20" s="49"/>
    </row>
    <row r="21" spans="1:7" x14ac:dyDescent="0.2">
      <c r="A21" s="332"/>
      <c r="B21" s="182"/>
      <c r="C21" s="175"/>
      <c r="D21" s="175"/>
      <c r="E21" s="476"/>
      <c r="F21" s="471"/>
      <c r="G21" s="49"/>
    </row>
    <row r="22" spans="1:7" x14ac:dyDescent="0.2">
      <c r="A22" s="332"/>
      <c r="B22" s="183"/>
      <c r="C22" s="175"/>
      <c r="D22" s="175"/>
      <c r="E22" s="476"/>
      <c r="F22" s="471"/>
      <c r="G22" s="49"/>
    </row>
    <row r="23" spans="1:7" x14ac:dyDescent="0.2">
      <c r="A23" s="332"/>
      <c r="B23" s="183"/>
      <c r="C23" s="175"/>
      <c r="D23" s="175"/>
      <c r="E23" s="476"/>
      <c r="F23" s="471"/>
      <c r="G23" s="49"/>
    </row>
    <row r="24" spans="1:7" x14ac:dyDescent="0.2">
      <c r="A24" s="332"/>
      <c r="B24" s="183"/>
      <c r="C24" s="175"/>
      <c r="D24" s="175"/>
      <c r="E24" s="476"/>
      <c r="F24" s="471"/>
      <c r="G24" s="49"/>
    </row>
    <row r="25" spans="1:7" x14ac:dyDescent="0.2">
      <c r="A25" s="332"/>
      <c r="B25" s="183"/>
      <c r="C25" s="175"/>
      <c r="D25" s="175"/>
      <c r="E25" s="476"/>
      <c r="F25" s="471"/>
      <c r="G25" s="49"/>
    </row>
    <row r="26" spans="1:7" x14ac:dyDescent="0.2">
      <c r="A26" s="332"/>
      <c r="B26" s="183"/>
      <c r="C26" s="175"/>
      <c r="D26" s="175"/>
      <c r="E26" s="476"/>
      <c r="F26" s="471"/>
      <c r="G26" s="49"/>
    </row>
    <row r="27" spans="1:7" x14ac:dyDescent="0.2">
      <c r="A27" s="332"/>
      <c r="B27" s="183"/>
      <c r="C27" s="175"/>
      <c r="D27" s="175"/>
      <c r="E27" s="476"/>
      <c r="F27" s="471"/>
      <c r="G27" s="49"/>
    </row>
    <row r="28" spans="1:7" x14ac:dyDescent="0.2">
      <c r="A28" s="332"/>
      <c r="B28" s="183"/>
      <c r="C28" s="175"/>
      <c r="D28" s="175"/>
      <c r="E28" s="476"/>
      <c r="F28" s="471"/>
      <c r="G28" s="49"/>
    </row>
    <row r="29" spans="1:7" x14ac:dyDescent="0.2">
      <c r="A29" s="332"/>
      <c r="B29" s="183"/>
      <c r="C29" s="175"/>
      <c r="D29" s="175"/>
      <c r="E29" s="476"/>
      <c r="F29" s="471"/>
      <c r="G29" s="49"/>
    </row>
    <row r="30" spans="1:7" x14ac:dyDescent="0.2">
      <c r="A30" s="332"/>
      <c r="B30" s="183"/>
      <c r="C30" s="175"/>
      <c r="D30" s="175"/>
      <c r="E30" s="476"/>
      <c r="F30" s="471"/>
      <c r="G30" s="49"/>
    </row>
    <row r="31" spans="1:7" x14ac:dyDescent="0.2">
      <c r="A31" s="332"/>
      <c r="B31" s="183"/>
      <c r="C31" s="175"/>
      <c r="D31" s="175"/>
      <c r="E31" s="476"/>
      <c r="F31" s="471"/>
      <c r="G31" s="49"/>
    </row>
    <row r="32" spans="1:7" x14ac:dyDescent="0.2">
      <c r="A32" s="332"/>
      <c r="B32" s="183"/>
      <c r="C32" s="175"/>
      <c r="D32" s="175"/>
      <c r="E32" s="476"/>
      <c r="F32" s="471"/>
      <c r="G32" s="49"/>
    </row>
    <row r="33" spans="1:7" x14ac:dyDescent="0.2">
      <c r="A33" s="332"/>
      <c r="B33" s="183"/>
      <c r="C33" s="175"/>
      <c r="D33" s="175"/>
      <c r="E33" s="476"/>
      <c r="F33" s="471"/>
      <c r="G33" s="49"/>
    </row>
    <row r="34" spans="1:7" x14ac:dyDescent="0.2">
      <c r="A34" s="332"/>
      <c r="B34" s="183"/>
      <c r="C34" s="175"/>
      <c r="D34" s="175"/>
      <c r="E34" s="476"/>
      <c r="F34" s="471"/>
      <c r="G34" s="49"/>
    </row>
    <row r="35" spans="1:7" x14ac:dyDescent="0.2">
      <c r="A35" s="332"/>
      <c r="B35" s="183"/>
      <c r="C35" s="175"/>
      <c r="D35" s="175"/>
      <c r="E35" s="476"/>
      <c r="F35" s="471"/>
      <c r="G35" s="49"/>
    </row>
    <row r="36" spans="1:7" ht="11.25" customHeight="1" x14ac:dyDescent="0.2">
      <c r="A36" s="332"/>
      <c r="B36" s="91"/>
      <c r="C36" s="175"/>
      <c r="D36" s="175"/>
      <c r="E36" s="476"/>
      <c r="F36" s="471"/>
      <c r="G36" s="49"/>
    </row>
    <row r="37" spans="1:7" ht="11.25" customHeight="1" x14ac:dyDescent="0.2">
      <c r="A37" s="332"/>
      <c r="B37" s="167"/>
      <c r="C37" s="181"/>
      <c r="D37" s="181"/>
      <c r="E37" s="439"/>
      <c r="F37" s="471"/>
      <c r="G37" s="49"/>
    </row>
    <row r="38" spans="1:7" x14ac:dyDescent="0.2">
      <c r="A38" s="308"/>
      <c r="B38" s="180"/>
      <c r="C38" s="175"/>
      <c r="D38" s="176"/>
      <c r="E38" s="476"/>
      <c r="F38" s="471"/>
      <c r="G38" s="49"/>
    </row>
    <row r="39" spans="1:7" ht="11.25" customHeight="1" x14ac:dyDescent="0.2">
      <c r="A39" s="93"/>
      <c r="B39" s="133"/>
      <c r="C39" s="12"/>
      <c r="D39" s="50"/>
      <c r="E39" s="480"/>
      <c r="F39" s="480"/>
      <c r="G39" s="49"/>
    </row>
    <row r="40" spans="1:7" ht="11.25" customHeight="1" x14ac:dyDescent="0.2">
      <c r="A40" s="93"/>
      <c r="B40" s="133"/>
      <c r="C40" s="12"/>
      <c r="D40" s="50"/>
      <c r="E40" s="480"/>
      <c r="F40" s="480"/>
      <c r="G40" s="49"/>
    </row>
    <row r="41" spans="1:7" ht="11.25" customHeight="1" x14ac:dyDescent="0.2">
      <c r="A41" s="93"/>
      <c r="B41" s="134"/>
      <c r="C41" s="136"/>
      <c r="D41" s="90"/>
      <c r="E41" s="481"/>
      <c r="F41" s="481"/>
      <c r="G41" s="49"/>
    </row>
    <row r="42" spans="1:7" ht="11.25" customHeight="1" x14ac:dyDescent="0.2">
      <c r="A42" s="93"/>
      <c r="B42" s="134"/>
      <c r="C42" s="136"/>
      <c r="D42" s="90"/>
      <c r="E42" s="481"/>
      <c r="F42" s="481"/>
      <c r="G42" s="49"/>
    </row>
    <row r="43" spans="1:7" ht="11.25" customHeight="1" x14ac:dyDescent="0.2">
      <c r="A43" s="93"/>
      <c r="B43" s="134"/>
      <c r="C43" s="136"/>
      <c r="D43" s="90"/>
      <c r="E43" s="481"/>
      <c r="F43" s="481"/>
      <c r="G43" s="49"/>
    </row>
    <row r="44" spans="1:7" ht="11.25" customHeight="1" x14ac:dyDescent="0.2">
      <c r="A44" s="93"/>
      <c r="B44" s="134"/>
      <c r="C44" s="136"/>
      <c r="D44" s="90"/>
      <c r="E44" s="481"/>
      <c r="F44" s="481"/>
      <c r="G44" s="49"/>
    </row>
    <row r="45" spans="1:7" ht="11.25" customHeight="1" x14ac:dyDescent="0.2">
      <c r="A45" s="93"/>
      <c r="B45" s="134"/>
      <c r="C45" s="136"/>
      <c r="D45" s="90"/>
      <c r="E45" s="481"/>
      <c r="F45" s="481"/>
      <c r="G45" s="49"/>
    </row>
    <row r="46" spans="1:7" ht="11.25" customHeight="1" x14ac:dyDescent="0.2">
      <c r="A46" s="93"/>
      <c r="B46" s="134"/>
      <c r="C46" s="136"/>
      <c r="D46" s="90"/>
      <c r="E46" s="481"/>
      <c r="F46" s="481"/>
      <c r="G46" s="49"/>
    </row>
    <row r="47" spans="1:7" ht="11.25" customHeight="1" x14ac:dyDescent="0.2">
      <c r="A47" s="93"/>
      <c r="B47" s="134"/>
      <c r="C47" s="136"/>
      <c r="D47" s="90"/>
      <c r="E47" s="481"/>
      <c r="F47" s="481"/>
      <c r="G47" s="49"/>
    </row>
    <row r="48" spans="1:7" ht="11.25" customHeight="1" x14ac:dyDescent="0.2">
      <c r="A48" s="93"/>
      <c r="B48" s="134"/>
      <c r="C48" s="136"/>
      <c r="D48" s="90"/>
      <c r="E48" s="481"/>
      <c r="F48" s="481"/>
      <c r="G48" s="49"/>
    </row>
    <row r="49" spans="1:7" ht="11.25" customHeight="1" x14ac:dyDescent="0.2">
      <c r="A49" s="93"/>
      <c r="B49" s="134"/>
      <c r="C49" s="136"/>
      <c r="D49" s="90"/>
      <c r="E49" s="481"/>
      <c r="F49" s="481"/>
      <c r="G49" s="49"/>
    </row>
    <row r="50" spans="1:7" ht="11.25" customHeight="1" x14ac:dyDescent="0.2">
      <c r="A50" s="93"/>
      <c r="B50" s="134"/>
      <c r="C50" s="136"/>
      <c r="D50" s="90"/>
      <c r="E50" s="481"/>
      <c r="F50" s="481"/>
      <c r="G50" s="49"/>
    </row>
    <row r="51" spans="1:7" x14ac:dyDescent="0.2">
      <c r="A51" s="93"/>
      <c r="B51" s="134"/>
      <c r="C51" s="136"/>
      <c r="D51" s="90"/>
      <c r="E51" s="481"/>
      <c r="F51" s="481"/>
      <c r="G51" s="49"/>
    </row>
    <row r="52" spans="1:7" x14ac:dyDescent="0.2">
      <c r="A52" s="131"/>
      <c r="B52" s="135"/>
      <c r="C52" s="131"/>
      <c r="D52" s="131"/>
      <c r="E52" s="482"/>
      <c r="F52" s="482"/>
      <c r="G52" s="49"/>
    </row>
    <row r="53" spans="1:7" x14ac:dyDescent="0.2">
      <c r="A53" s="798">
        <v>4200</v>
      </c>
      <c r="B53" s="803" t="s">
        <v>15</v>
      </c>
      <c r="C53" s="804"/>
      <c r="D53" s="804"/>
      <c r="E53" s="805"/>
      <c r="F53" s="839"/>
    </row>
    <row r="54" spans="1:7" x14ac:dyDescent="0.2">
      <c r="A54" s="802"/>
      <c r="B54" s="806"/>
      <c r="C54" s="807"/>
      <c r="D54" s="807"/>
      <c r="E54" s="808"/>
      <c r="F54" s="840"/>
    </row>
    <row r="55" spans="1:7" x14ac:dyDescent="0.2">
      <c r="A55" s="51"/>
      <c r="B55" s="51"/>
      <c r="C55" s="51"/>
      <c r="D55" s="51"/>
      <c r="E55" s="483"/>
      <c r="F55" s="483"/>
    </row>
  </sheetData>
  <mergeCells count="9">
    <mergeCell ref="A53:A54"/>
    <mergeCell ref="B53:E54"/>
    <mergeCell ref="F53:F54"/>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firstPageNumber="8" orientation="portrait" r:id="rId1"/>
  <headerFooter alignWithMargins="0">
    <oddHeader>&amp;L&amp;"Arial Narrow,Bold"MAHWELERENG ROADS AND STORM-WATER
SCHEDULE A: ROADWORKS&amp;R&amp;"Arial Narrow,Regular"
&amp;"Arial Narrow,Bold"SECTION 3500</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55"/>
  <sheetViews>
    <sheetView view="pageBreakPreview" topLeftCell="A13" zoomScaleNormal="100" zoomScaleSheetLayoutView="100" workbookViewId="0">
      <selection activeCell="D15" sqref="D15"/>
    </sheetView>
  </sheetViews>
  <sheetFormatPr defaultRowHeight="12.75" x14ac:dyDescent="0.2"/>
  <cols>
    <col min="1" max="1" width="8.28515625" style="521" customWidth="1"/>
    <col min="2" max="2" width="41.42578125" style="521" customWidth="1"/>
    <col min="3" max="3" width="7.42578125" style="521" customWidth="1"/>
    <col min="4" max="4" width="10.7109375" style="521" customWidth="1"/>
    <col min="5" max="5" width="9.28515625" style="565" customWidth="1"/>
    <col min="6" max="6" width="12.7109375" style="565" customWidth="1"/>
    <col min="7" max="7" width="9.140625" style="521"/>
    <col min="8" max="10" width="4.28515625" style="521" customWidth="1"/>
    <col min="11" max="11" width="9.5703125" style="521" bestFit="1" customWidth="1"/>
    <col min="12" max="16384" width="9.140625" style="521"/>
  </cols>
  <sheetData>
    <row r="2" spans="1:11" x14ac:dyDescent="0.2">
      <c r="A2" s="842" t="s">
        <v>2</v>
      </c>
      <c r="B2" s="853" t="s">
        <v>3</v>
      </c>
      <c r="C2" s="842" t="s">
        <v>4</v>
      </c>
      <c r="D2" s="853" t="s">
        <v>5</v>
      </c>
      <c r="E2" s="850" t="s">
        <v>6</v>
      </c>
      <c r="F2" s="850" t="s">
        <v>7</v>
      </c>
    </row>
    <row r="3" spans="1:11" x14ac:dyDescent="0.2">
      <c r="A3" s="852"/>
      <c r="B3" s="854"/>
      <c r="C3" s="852"/>
      <c r="D3" s="854"/>
      <c r="E3" s="855"/>
      <c r="F3" s="855"/>
    </row>
    <row r="4" spans="1:11" x14ac:dyDescent="0.2">
      <c r="A4" s="522"/>
      <c r="B4" s="523"/>
      <c r="C4" s="524"/>
      <c r="D4" s="525"/>
      <c r="E4" s="525"/>
      <c r="F4" s="525"/>
    </row>
    <row r="5" spans="1:11" ht="24" x14ac:dyDescent="0.2">
      <c r="A5" s="568">
        <v>51</v>
      </c>
      <c r="B5" s="569" t="s">
        <v>564</v>
      </c>
      <c r="C5" s="570"/>
      <c r="D5" s="571"/>
      <c r="E5" s="526"/>
      <c r="F5" s="527"/>
      <c r="G5" s="528"/>
    </row>
    <row r="6" spans="1:11" x14ac:dyDescent="0.2">
      <c r="A6" s="572"/>
      <c r="B6" s="573"/>
      <c r="C6" s="570"/>
      <c r="D6" s="571"/>
      <c r="E6" s="526"/>
      <c r="F6" s="527"/>
      <c r="G6" s="528"/>
    </row>
    <row r="7" spans="1:11" ht="24" x14ac:dyDescent="0.2">
      <c r="A7" s="574">
        <v>51</v>
      </c>
      <c r="B7" s="575" t="s">
        <v>564</v>
      </c>
      <c r="C7" s="576"/>
      <c r="D7" s="571"/>
      <c r="E7" s="526"/>
      <c r="F7" s="527"/>
      <c r="G7" s="528"/>
    </row>
    <row r="8" spans="1:11" x14ac:dyDescent="0.2">
      <c r="A8" s="576"/>
      <c r="B8" s="577"/>
      <c r="C8" s="571"/>
      <c r="D8" s="578"/>
      <c r="E8" s="526"/>
      <c r="F8" s="527"/>
      <c r="G8" s="528"/>
    </row>
    <row r="9" spans="1:11" x14ac:dyDescent="0.2">
      <c r="A9" s="574" t="s">
        <v>565</v>
      </c>
      <c r="B9" s="573" t="s">
        <v>566</v>
      </c>
      <c r="C9" s="576"/>
      <c r="D9" s="579"/>
      <c r="E9" s="529"/>
      <c r="F9" s="530"/>
      <c r="G9" s="528"/>
    </row>
    <row r="10" spans="1:11" x14ac:dyDescent="0.2">
      <c r="A10" s="580"/>
      <c r="B10" s="573"/>
      <c r="C10" s="576"/>
      <c r="D10" s="571"/>
      <c r="E10" s="531"/>
      <c r="F10" s="531"/>
      <c r="G10" s="528"/>
    </row>
    <row r="11" spans="1:11" ht="17.25" customHeight="1" x14ac:dyDescent="0.2">
      <c r="A11" s="580"/>
      <c r="B11" s="581" t="s">
        <v>567</v>
      </c>
      <c r="C11" s="582" t="s">
        <v>18</v>
      </c>
      <c r="D11" s="583">
        <f>850*6</f>
        <v>5100</v>
      </c>
      <c r="E11" s="529"/>
      <c r="F11" s="529"/>
      <c r="G11" s="528"/>
    </row>
    <row r="12" spans="1:11" x14ac:dyDescent="0.2">
      <c r="A12" s="580"/>
      <c r="B12" s="570"/>
      <c r="C12" s="582"/>
      <c r="D12" s="584"/>
      <c r="E12" s="529"/>
      <c r="F12" s="529"/>
      <c r="G12" s="528"/>
    </row>
    <row r="13" spans="1:11" x14ac:dyDescent="0.2">
      <c r="A13" s="580">
        <v>51.04</v>
      </c>
      <c r="B13" s="570" t="s">
        <v>509</v>
      </c>
      <c r="C13" s="582"/>
      <c r="D13" s="584"/>
      <c r="E13" s="529"/>
      <c r="F13" s="530"/>
      <c r="G13" s="528"/>
      <c r="K13" s="534"/>
    </row>
    <row r="14" spans="1:11" x14ac:dyDescent="0.2">
      <c r="A14" s="580"/>
      <c r="B14" s="570"/>
      <c r="C14" s="582"/>
      <c r="D14" s="584"/>
      <c r="E14" s="546"/>
      <c r="F14" s="530"/>
      <c r="G14" s="528"/>
    </row>
    <row r="15" spans="1:11" s="536" customFormat="1" ht="20.25" customHeight="1" x14ac:dyDescent="0.2">
      <c r="A15" s="580"/>
      <c r="B15" s="577" t="s">
        <v>510</v>
      </c>
      <c r="C15" s="585" t="s">
        <v>42</v>
      </c>
      <c r="D15" s="771">
        <f>850*0.25*0.25*2</f>
        <v>106.25</v>
      </c>
      <c r="E15" s="529"/>
      <c r="F15" s="530"/>
      <c r="G15" s="535"/>
      <c r="K15" s="521"/>
    </row>
    <row r="16" spans="1:11" x14ac:dyDescent="0.2">
      <c r="A16" s="537"/>
      <c r="B16" s="538"/>
      <c r="C16" s="539"/>
      <c r="D16" s="545"/>
      <c r="E16" s="531"/>
      <c r="F16" s="531"/>
      <c r="G16" s="528"/>
    </row>
    <row r="17" spans="1:7" x14ac:dyDescent="0.2">
      <c r="A17" s="540"/>
      <c r="B17" s="541"/>
      <c r="C17" s="539"/>
      <c r="D17" s="539"/>
      <c r="E17" s="532"/>
      <c r="F17" s="533"/>
      <c r="G17" s="528"/>
    </row>
    <row r="18" spans="1:7" x14ac:dyDescent="0.2">
      <c r="A18" s="542"/>
      <c r="B18" s="543"/>
      <c r="C18" s="544"/>
      <c r="D18" s="545"/>
      <c r="E18" s="546"/>
      <c r="F18" s="529"/>
      <c r="G18" s="528"/>
    </row>
    <row r="19" spans="1:7" x14ac:dyDescent="0.2">
      <c r="A19" s="542"/>
      <c r="B19" s="543"/>
      <c r="C19" s="544"/>
      <c r="D19" s="545"/>
      <c r="E19" s="546"/>
      <c r="F19" s="529"/>
      <c r="G19" s="528"/>
    </row>
    <row r="20" spans="1:7" x14ac:dyDescent="0.2">
      <c r="A20" s="542"/>
      <c r="B20" s="547"/>
      <c r="C20" s="545"/>
      <c r="D20" s="545"/>
      <c r="E20" s="529"/>
      <c r="F20" s="530"/>
      <c r="G20" s="528"/>
    </row>
    <row r="21" spans="1:7" x14ac:dyDescent="0.2">
      <c r="A21" s="542"/>
      <c r="B21" s="547"/>
      <c r="C21" s="545"/>
      <c r="D21" s="545"/>
      <c r="E21" s="529"/>
      <c r="F21" s="530"/>
      <c r="G21" s="528"/>
    </row>
    <row r="22" spans="1:7" x14ac:dyDescent="0.2">
      <c r="A22" s="542"/>
      <c r="B22" s="548"/>
      <c r="C22" s="545"/>
      <c r="D22" s="545"/>
      <c r="E22" s="529"/>
      <c r="F22" s="530"/>
      <c r="G22" s="528"/>
    </row>
    <row r="23" spans="1:7" x14ac:dyDescent="0.2">
      <c r="A23" s="542"/>
      <c r="B23" s="548"/>
      <c r="C23" s="545"/>
      <c r="D23" s="545"/>
      <c r="E23" s="529"/>
      <c r="F23" s="530"/>
      <c r="G23" s="528"/>
    </row>
    <row r="24" spans="1:7" x14ac:dyDescent="0.2">
      <c r="A24" s="542"/>
      <c r="B24" s="548"/>
      <c r="C24" s="545"/>
      <c r="D24" s="545"/>
      <c r="E24" s="529"/>
      <c r="F24" s="530"/>
      <c r="G24" s="528"/>
    </row>
    <row r="25" spans="1:7" x14ac:dyDescent="0.2">
      <c r="A25" s="542"/>
      <c r="B25" s="548"/>
      <c r="C25" s="545"/>
      <c r="D25" s="545"/>
      <c r="E25" s="529"/>
      <c r="F25" s="530"/>
      <c r="G25" s="528"/>
    </row>
    <row r="26" spans="1:7" x14ac:dyDescent="0.2">
      <c r="A26" s="542"/>
      <c r="B26" s="548"/>
      <c r="C26" s="545"/>
      <c r="D26" s="545"/>
      <c r="E26" s="529"/>
      <c r="F26" s="530"/>
      <c r="G26" s="528"/>
    </row>
    <row r="27" spans="1:7" x14ac:dyDescent="0.2">
      <c r="A27" s="542"/>
      <c r="B27" s="548"/>
      <c r="C27" s="545"/>
      <c r="D27" s="545"/>
      <c r="E27" s="529"/>
      <c r="F27" s="530"/>
      <c r="G27" s="528"/>
    </row>
    <row r="28" spans="1:7" x14ac:dyDescent="0.2">
      <c r="A28" s="542"/>
      <c r="B28" s="548"/>
      <c r="C28" s="545"/>
      <c r="D28" s="545"/>
      <c r="E28" s="529"/>
      <c r="F28" s="530"/>
      <c r="G28" s="528"/>
    </row>
    <row r="29" spans="1:7" x14ac:dyDescent="0.2">
      <c r="A29" s="542"/>
      <c r="B29" s="548"/>
      <c r="C29" s="545"/>
      <c r="D29" s="545"/>
      <c r="E29" s="529"/>
      <c r="F29" s="530"/>
      <c r="G29" s="528"/>
    </row>
    <row r="30" spans="1:7" x14ac:dyDescent="0.2">
      <c r="A30" s="542"/>
      <c r="B30" s="548"/>
      <c r="C30" s="545"/>
      <c r="D30" s="545"/>
      <c r="E30" s="529"/>
      <c r="F30" s="530"/>
      <c r="G30" s="528"/>
    </row>
    <row r="31" spans="1:7" x14ac:dyDescent="0.2">
      <c r="A31" s="542"/>
      <c r="B31" s="548"/>
      <c r="C31" s="545"/>
      <c r="D31" s="545"/>
      <c r="E31" s="529"/>
      <c r="F31" s="530"/>
      <c r="G31" s="528"/>
    </row>
    <row r="32" spans="1:7" x14ac:dyDescent="0.2">
      <c r="A32" s="542"/>
      <c r="B32" s="548"/>
      <c r="C32" s="545"/>
      <c r="D32" s="545"/>
      <c r="E32" s="529"/>
      <c r="F32" s="530"/>
      <c r="G32" s="528"/>
    </row>
    <row r="33" spans="1:7" x14ac:dyDescent="0.2">
      <c r="A33" s="542"/>
      <c r="B33" s="548"/>
      <c r="C33" s="545"/>
      <c r="D33" s="545"/>
      <c r="E33" s="529"/>
      <c r="F33" s="530"/>
      <c r="G33" s="528"/>
    </row>
    <row r="34" spans="1:7" x14ac:dyDescent="0.2">
      <c r="A34" s="542"/>
      <c r="B34" s="548"/>
      <c r="C34" s="545"/>
      <c r="D34" s="545"/>
      <c r="E34" s="529"/>
      <c r="F34" s="530"/>
      <c r="G34" s="528"/>
    </row>
    <row r="35" spans="1:7" x14ac:dyDescent="0.2">
      <c r="A35" s="542"/>
      <c r="B35" s="548"/>
      <c r="C35" s="545"/>
      <c r="D35" s="545"/>
      <c r="E35" s="529"/>
      <c r="F35" s="530"/>
      <c r="G35" s="528"/>
    </row>
    <row r="36" spans="1:7" ht="11.25" customHeight="1" x14ac:dyDescent="0.2">
      <c r="A36" s="542"/>
      <c r="B36" s="549"/>
      <c r="C36" s="545"/>
      <c r="D36" s="545"/>
      <c r="E36" s="529"/>
      <c r="F36" s="530"/>
      <c r="G36" s="528"/>
    </row>
    <row r="37" spans="1:7" ht="11.25" customHeight="1" x14ac:dyDescent="0.2">
      <c r="A37" s="542"/>
      <c r="B37" s="543"/>
      <c r="C37" s="544"/>
      <c r="D37" s="544"/>
      <c r="E37" s="546"/>
      <c r="F37" s="530"/>
      <c r="G37" s="528"/>
    </row>
    <row r="38" spans="1:7" x14ac:dyDescent="0.2">
      <c r="A38" s="550"/>
      <c r="B38" s="541"/>
      <c r="C38" s="545"/>
      <c r="D38" s="551"/>
      <c r="E38" s="529"/>
      <c r="F38" s="530"/>
      <c r="G38" s="528"/>
    </row>
    <row r="39" spans="1:7" ht="11.25" customHeight="1" x14ac:dyDescent="0.2">
      <c r="A39" s="552"/>
      <c r="B39" s="553"/>
      <c r="C39" s="524"/>
      <c r="D39" s="554"/>
      <c r="E39" s="555"/>
      <c r="F39" s="555"/>
      <c r="G39" s="528"/>
    </row>
    <row r="40" spans="1:7" ht="11.25" customHeight="1" x14ac:dyDescent="0.2">
      <c r="A40" s="552"/>
      <c r="B40" s="553"/>
      <c r="C40" s="524"/>
      <c r="D40" s="554"/>
      <c r="E40" s="555"/>
      <c r="F40" s="555"/>
      <c r="G40" s="528"/>
    </row>
    <row r="41" spans="1:7" ht="11.25" customHeight="1" x14ac:dyDescent="0.2">
      <c r="A41" s="552"/>
      <c r="B41" s="556"/>
      <c r="C41" s="557"/>
      <c r="D41" s="558"/>
      <c r="E41" s="559"/>
      <c r="F41" s="559"/>
      <c r="G41" s="528"/>
    </row>
    <row r="42" spans="1:7" ht="11.25" customHeight="1" x14ac:dyDescent="0.2">
      <c r="A42" s="552"/>
      <c r="B42" s="556"/>
      <c r="C42" s="557"/>
      <c r="D42" s="558"/>
      <c r="E42" s="559"/>
      <c r="F42" s="559"/>
      <c r="G42" s="528"/>
    </row>
    <row r="43" spans="1:7" ht="11.25" customHeight="1" x14ac:dyDescent="0.2">
      <c r="A43" s="552"/>
      <c r="B43" s="556"/>
      <c r="C43" s="557"/>
      <c r="D43" s="558"/>
      <c r="E43" s="559"/>
      <c r="F43" s="559"/>
      <c r="G43" s="528"/>
    </row>
    <row r="44" spans="1:7" ht="11.25" customHeight="1" x14ac:dyDescent="0.2">
      <c r="A44" s="552"/>
      <c r="B44" s="556"/>
      <c r="C44" s="557"/>
      <c r="D44" s="558"/>
      <c r="E44" s="559"/>
      <c r="F44" s="559"/>
      <c r="G44" s="528"/>
    </row>
    <row r="45" spans="1:7" ht="11.25" customHeight="1" x14ac:dyDescent="0.2">
      <c r="A45" s="552"/>
      <c r="B45" s="556"/>
      <c r="C45" s="557"/>
      <c r="D45" s="558"/>
      <c r="E45" s="559"/>
      <c r="F45" s="559"/>
      <c r="G45" s="528"/>
    </row>
    <row r="46" spans="1:7" ht="11.25" customHeight="1" x14ac:dyDescent="0.2">
      <c r="A46" s="552"/>
      <c r="B46" s="556"/>
      <c r="C46" s="557"/>
      <c r="D46" s="558"/>
      <c r="E46" s="559"/>
      <c r="F46" s="559"/>
      <c r="G46" s="528"/>
    </row>
    <row r="47" spans="1:7" ht="11.25" customHeight="1" x14ac:dyDescent="0.2">
      <c r="A47" s="552"/>
      <c r="B47" s="556"/>
      <c r="C47" s="557"/>
      <c r="D47" s="558"/>
      <c r="E47" s="559"/>
      <c r="F47" s="559"/>
      <c r="G47" s="528"/>
    </row>
    <row r="48" spans="1:7" ht="11.25" customHeight="1" x14ac:dyDescent="0.2">
      <c r="A48" s="552"/>
      <c r="B48" s="556"/>
      <c r="C48" s="557"/>
      <c r="D48" s="558"/>
      <c r="E48" s="559"/>
      <c r="F48" s="559"/>
      <c r="G48" s="528"/>
    </row>
    <row r="49" spans="1:7" ht="11.25" customHeight="1" x14ac:dyDescent="0.2">
      <c r="A49" s="552"/>
      <c r="B49" s="556"/>
      <c r="C49" s="557"/>
      <c r="D49" s="558"/>
      <c r="E49" s="559"/>
      <c r="F49" s="559"/>
      <c r="G49" s="528"/>
    </row>
    <row r="50" spans="1:7" ht="11.25" customHeight="1" x14ac:dyDescent="0.2">
      <c r="A50" s="552"/>
      <c r="B50" s="556"/>
      <c r="C50" s="557"/>
      <c r="D50" s="558"/>
      <c r="E50" s="559"/>
      <c r="F50" s="559"/>
      <c r="G50" s="528"/>
    </row>
    <row r="51" spans="1:7" x14ac:dyDescent="0.2">
      <c r="A51" s="552"/>
      <c r="B51" s="556"/>
      <c r="C51" s="557"/>
      <c r="D51" s="558"/>
      <c r="E51" s="559"/>
      <c r="F51" s="559"/>
      <c r="G51" s="528"/>
    </row>
    <row r="52" spans="1:7" x14ac:dyDescent="0.2">
      <c r="A52" s="560"/>
      <c r="B52" s="561"/>
      <c r="C52" s="560"/>
      <c r="D52" s="560"/>
      <c r="E52" s="562"/>
      <c r="F52" s="562"/>
      <c r="G52" s="528"/>
    </row>
    <row r="53" spans="1:7" x14ac:dyDescent="0.2">
      <c r="A53" s="842">
        <v>5100</v>
      </c>
      <c r="B53" s="844" t="s">
        <v>15</v>
      </c>
      <c r="C53" s="845"/>
      <c r="D53" s="845"/>
      <c r="E53" s="846"/>
      <c r="F53" s="850"/>
    </row>
    <row r="54" spans="1:7" x14ac:dyDescent="0.2">
      <c r="A54" s="843"/>
      <c r="B54" s="847"/>
      <c r="C54" s="848"/>
      <c r="D54" s="848"/>
      <c r="E54" s="849"/>
      <c r="F54" s="851"/>
    </row>
    <row r="55" spans="1:7" x14ac:dyDescent="0.2">
      <c r="A55" s="563"/>
      <c r="B55" s="563"/>
      <c r="C55" s="563"/>
      <c r="D55" s="563"/>
      <c r="E55" s="564"/>
      <c r="F55" s="564"/>
    </row>
  </sheetData>
  <mergeCells count="9">
    <mergeCell ref="A53:A54"/>
    <mergeCell ref="B53:E54"/>
    <mergeCell ref="F53:F54"/>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firstPageNumber="8" orientation="portrait" r:id="rId1"/>
  <headerFooter alignWithMargins="0">
    <oddHeader>&amp;L&amp;"Arial Narrow,Bold"MAHWELERENG ROADS AND STORM-WATER
SCHEDULE A: ROADWORKS&amp;R&amp;"Arial Narrow,Regular"
&amp;"Arial Narrow,Bold"SECTION 5100</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5D47-A796-4242-AE8B-155948A94A36}">
  <dimension ref="A2:K55"/>
  <sheetViews>
    <sheetView view="pageBreakPreview" zoomScaleNormal="100" zoomScaleSheetLayoutView="100" workbookViewId="0">
      <selection activeCell="K36" sqref="K36"/>
    </sheetView>
  </sheetViews>
  <sheetFormatPr defaultRowHeight="12.75" x14ac:dyDescent="0.2"/>
  <cols>
    <col min="1" max="1" width="8.28515625" style="521" customWidth="1"/>
    <col min="2" max="2" width="41.42578125" style="521" customWidth="1"/>
    <col min="3" max="3" width="7.42578125" style="521" customWidth="1"/>
    <col min="4" max="4" width="10.7109375" style="521" customWidth="1"/>
    <col min="5" max="5" width="9.28515625" style="565" customWidth="1"/>
    <col min="6" max="6" width="12.7109375" style="565" customWidth="1"/>
    <col min="7" max="7" width="9.140625" style="521"/>
    <col min="8" max="10" width="4.28515625" style="521" customWidth="1"/>
    <col min="11" max="11" width="9.5703125" style="521" bestFit="1" customWidth="1"/>
    <col min="12" max="16384" width="9.140625" style="521"/>
  </cols>
  <sheetData>
    <row r="2" spans="1:11" x14ac:dyDescent="0.2">
      <c r="A2" s="842" t="s">
        <v>2</v>
      </c>
      <c r="B2" s="853" t="s">
        <v>3</v>
      </c>
      <c r="C2" s="842" t="s">
        <v>4</v>
      </c>
      <c r="D2" s="853" t="s">
        <v>5</v>
      </c>
      <c r="E2" s="850" t="s">
        <v>6</v>
      </c>
      <c r="F2" s="850" t="s">
        <v>7</v>
      </c>
    </row>
    <row r="3" spans="1:11" x14ac:dyDescent="0.2">
      <c r="A3" s="852"/>
      <c r="B3" s="854"/>
      <c r="C3" s="852"/>
      <c r="D3" s="854"/>
      <c r="E3" s="855"/>
      <c r="F3" s="855"/>
    </row>
    <row r="4" spans="1:11" x14ac:dyDescent="0.2">
      <c r="A4" s="522"/>
      <c r="B4" s="523"/>
      <c r="C4" s="524"/>
      <c r="D4" s="525"/>
      <c r="E4" s="525"/>
      <c r="F4" s="525"/>
    </row>
    <row r="5" spans="1:11" x14ac:dyDescent="0.2">
      <c r="A5" s="568"/>
      <c r="B5" s="569" t="s">
        <v>638</v>
      </c>
      <c r="C5" s="570"/>
      <c r="D5" s="571"/>
      <c r="E5" s="526"/>
      <c r="F5" s="527"/>
      <c r="G5" s="528"/>
    </row>
    <row r="6" spans="1:11" x14ac:dyDescent="0.2">
      <c r="A6" s="572"/>
      <c r="B6" s="573"/>
      <c r="C6" s="570"/>
      <c r="D6" s="571"/>
      <c r="E6" s="526"/>
      <c r="F6" s="527"/>
      <c r="G6" s="528"/>
    </row>
    <row r="7" spans="1:11" x14ac:dyDescent="0.2">
      <c r="A7" s="574">
        <v>52.01</v>
      </c>
      <c r="B7" s="575" t="s">
        <v>639</v>
      </c>
      <c r="C7" s="576"/>
      <c r="D7" s="571"/>
      <c r="E7" s="526"/>
      <c r="F7" s="527"/>
      <c r="G7" s="528"/>
    </row>
    <row r="8" spans="1:11" x14ac:dyDescent="0.2">
      <c r="A8" s="576" t="s">
        <v>297</v>
      </c>
      <c r="B8" s="577"/>
      <c r="C8" s="571"/>
      <c r="D8" s="578"/>
      <c r="E8" s="526"/>
      <c r="F8" s="527"/>
      <c r="G8" s="528"/>
    </row>
    <row r="9" spans="1:11" x14ac:dyDescent="0.2">
      <c r="A9" s="574"/>
      <c r="B9" s="573" t="s">
        <v>640</v>
      </c>
      <c r="C9" s="576" t="s">
        <v>42</v>
      </c>
      <c r="D9" s="579">
        <v>35</v>
      </c>
      <c r="E9" s="529"/>
      <c r="F9" s="530"/>
      <c r="G9" s="528"/>
    </row>
    <row r="10" spans="1:11" x14ac:dyDescent="0.2">
      <c r="A10" s="580"/>
      <c r="B10" s="573"/>
      <c r="C10" s="576"/>
      <c r="D10" s="571"/>
      <c r="E10" s="531"/>
      <c r="F10" s="531"/>
      <c r="G10" s="528"/>
    </row>
    <row r="11" spans="1:11" ht="17.25" customHeight="1" x14ac:dyDescent="0.2">
      <c r="A11" s="580">
        <v>52.02</v>
      </c>
      <c r="B11" s="581" t="s">
        <v>641</v>
      </c>
      <c r="C11" s="582" t="s">
        <v>18</v>
      </c>
      <c r="D11" s="583">
        <v>35</v>
      </c>
      <c r="E11" s="529"/>
      <c r="F11" s="529"/>
      <c r="G11" s="528"/>
    </row>
    <row r="12" spans="1:11" x14ac:dyDescent="0.2">
      <c r="A12" s="580" t="s">
        <v>297</v>
      </c>
      <c r="B12" s="570"/>
      <c r="C12" s="582"/>
      <c r="D12" s="584"/>
      <c r="E12" s="529"/>
      <c r="F12" s="529"/>
      <c r="G12" s="528"/>
    </row>
    <row r="13" spans="1:11" x14ac:dyDescent="0.2">
      <c r="A13" s="580" t="s">
        <v>642</v>
      </c>
      <c r="B13" s="570" t="s">
        <v>643</v>
      </c>
      <c r="C13" s="582"/>
      <c r="D13" s="584"/>
      <c r="E13" s="529"/>
      <c r="F13" s="530"/>
      <c r="G13" s="528"/>
      <c r="K13" s="534"/>
    </row>
    <row r="14" spans="1:11" x14ac:dyDescent="0.2">
      <c r="A14" s="580" t="s">
        <v>297</v>
      </c>
      <c r="B14" s="570"/>
      <c r="C14" s="582"/>
      <c r="D14" s="584"/>
      <c r="E14" s="546"/>
      <c r="F14" s="530"/>
      <c r="G14" s="528"/>
    </row>
    <row r="15" spans="1:11" s="536" customFormat="1" ht="20.25" customHeight="1" x14ac:dyDescent="0.2">
      <c r="A15" s="580"/>
      <c r="B15" s="577" t="s">
        <v>644</v>
      </c>
      <c r="C15" s="585"/>
      <c r="D15" s="584"/>
      <c r="E15" s="529"/>
      <c r="F15" s="530"/>
      <c r="G15" s="535"/>
      <c r="K15" s="521"/>
    </row>
    <row r="16" spans="1:11" x14ac:dyDescent="0.2">
      <c r="A16" s="537"/>
      <c r="B16" s="538" t="s">
        <v>645</v>
      </c>
      <c r="C16" s="539"/>
      <c r="D16" s="545"/>
      <c r="E16" s="531"/>
      <c r="F16" s="531"/>
      <c r="G16" s="528"/>
    </row>
    <row r="17" spans="1:7" x14ac:dyDescent="0.2">
      <c r="A17" s="540"/>
      <c r="B17" s="541" t="s">
        <v>646</v>
      </c>
      <c r="C17" s="539"/>
      <c r="D17" s="539"/>
      <c r="E17" s="532"/>
      <c r="F17" s="533"/>
      <c r="G17" s="528"/>
    </row>
    <row r="18" spans="1:7" x14ac:dyDescent="0.2">
      <c r="A18" s="542"/>
      <c r="B18" s="543" t="s">
        <v>647</v>
      </c>
      <c r="C18" s="544"/>
      <c r="D18" s="545"/>
      <c r="E18" s="546"/>
      <c r="F18" s="529"/>
      <c r="G18" s="528"/>
    </row>
    <row r="19" spans="1:7" x14ac:dyDescent="0.2">
      <c r="A19" s="542"/>
      <c r="B19" s="543" t="s">
        <v>648</v>
      </c>
      <c r="C19" s="544" t="s">
        <v>42</v>
      </c>
      <c r="D19" s="545">
        <v>100</v>
      </c>
      <c r="E19" s="546"/>
      <c r="F19" s="529"/>
      <c r="G19" s="528"/>
    </row>
    <row r="20" spans="1:7" x14ac:dyDescent="0.2">
      <c r="A20" s="542"/>
      <c r="B20" s="547"/>
      <c r="C20" s="545"/>
      <c r="D20" s="545"/>
      <c r="E20" s="529"/>
      <c r="F20" s="530"/>
      <c r="G20" s="528"/>
    </row>
    <row r="21" spans="1:7" x14ac:dyDescent="0.2">
      <c r="A21" s="542"/>
      <c r="B21" s="547" t="s">
        <v>649</v>
      </c>
      <c r="C21" s="545"/>
      <c r="D21" s="545"/>
      <c r="E21" s="529"/>
      <c r="F21" s="530"/>
      <c r="G21" s="528"/>
    </row>
    <row r="22" spans="1:7" x14ac:dyDescent="0.2">
      <c r="A22" s="542"/>
      <c r="B22" s="548" t="s">
        <v>645</v>
      </c>
      <c r="C22" s="545"/>
      <c r="D22" s="545"/>
      <c r="E22" s="529"/>
      <c r="F22" s="530"/>
      <c r="G22" s="528"/>
    </row>
    <row r="23" spans="1:7" x14ac:dyDescent="0.2">
      <c r="A23" s="542"/>
      <c r="B23" s="548" t="s">
        <v>650</v>
      </c>
      <c r="C23" s="545"/>
      <c r="D23" s="545"/>
      <c r="E23" s="529"/>
      <c r="F23" s="530"/>
      <c r="G23" s="528"/>
    </row>
    <row r="24" spans="1:7" x14ac:dyDescent="0.2">
      <c r="A24" s="542"/>
      <c r="B24" s="548" t="s">
        <v>647</v>
      </c>
      <c r="C24" s="545"/>
      <c r="D24" s="545"/>
      <c r="E24" s="529"/>
      <c r="F24" s="530"/>
      <c r="G24" s="528"/>
    </row>
    <row r="25" spans="1:7" x14ac:dyDescent="0.2">
      <c r="A25" s="542"/>
      <c r="B25" s="548"/>
      <c r="C25" s="545"/>
      <c r="D25" s="545"/>
      <c r="E25" s="529"/>
      <c r="F25" s="530"/>
      <c r="G25" s="528"/>
    </row>
    <row r="26" spans="1:7" x14ac:dyDescent="0.2">
      <c r="A26" s="542"/>
      <c r="B26" s="548" t="s">
        <v>651</v>
      </c>
      <c r="C26" s="545" t="s">
        <v>42</v>
      </c>
      <c r="D26" s="545">
        <v>10</v>
      </c>
      <c r="E26" s="529"/>
      <c r="F26" s="530"/>
      <c r="G26" s="528"/>
    </row>
    <row r="27" spans="1:7" x14ac:dyDescent="0.2">
      <c r="A27" s="542"/>
      <c r="B27" s="548"/>
      <c r="C27" s="545"/>
      <c r="D27" s="545"/>
      <c r="E27" s="529"/>
      <c r="F27" s="530"/>
      <c r="G27" s="528"/>
    </row>
    <row r="28" spans="1:7" x14ac:dyDescent="0.2">
      <c r="A28" s="542"/>
      <c r="B28" s="548" t="s">
        <v>652</v>
      </c>
      <c r="C28" s="545" t="s">
        <v>42</v>
      </c>
      <c r="D28" s="545">
        <v>10</v>
      </c>
      <c r="E28" s="529"/>
      <c r="F28" s="530"/>
      <c r="G28" s="528"/>
    </row>
    <row r="29" spans="1:7" x14ac:dyDescent="0.2">
      <c r="A29" s="542"/>
      <c r="B29" s="548"/>
      <c r="C29" s="545"/>
      <c r="D29" s="545"/>
      <c r="E29" s="529"/>
      <c r="F29" s="530"/>
      <c r="G29" s="528"/>
    </row>
    <row r="30" spans="1:7" x14ac:dyDescent="0.2">
      <c r="A30" s="542">
        <v>52.04</v>
      </c>
      <c r="B30" s="548" t="s">
        <v>653</v>
      </c>
      <c r="C30" s="545"/>
      <c r="D30" s="545"/>
      <c r="E30" s="529"/>
      <c r="F30" s="530"/>
      <c r="G30" s="528"/>
    </row>
    <row r="31" spans="1:7" x14ac:dyDescent="0.2">
      <c r="A31" s="542"/>
      <c r="B31" s="548"/>
      <c r="C31" s="545"/>
      <c r="D31" s="545"/>
      <c r="E31" s="529"/>
      <c r="F31" s="530"/>
      <c r="G31" s="528"/>
    </row>
    <row r="32" spans="1:7" x14ac:dyDescent="0.2">
      <c r="A32" s="542"/>
      <c r="B32" s="548" t="s">
        <v>654</v>
      </c>
      <c r="C32" s="545" t="s">
        <v>18</v>
      </c>
      <c r="D32" s="545">
        <v>150</v>
      </c>
      <c r="E32" s="529"/>
      <c r="F32" s="530"/>
      <c r="G32" s="528"/>
    </row>
    <row r="33" spans="1:7" x14ac:dyDescent="0.2">
      <c r="A33" s="542"/>
      <c r="B33" s="548"/>
      <c r="C33" s="545"/>
      <c r="D33" s="545"/>
      <c r="E33" s="529"/>
      <c r="F33" s="530"/>
      <c r="G33" s="528"/>
    </row>
    <row r="34" spans="1:7" x14ac:dyDescent="0.2">
      <c r="A34" s="542"/>
      <c r="B34" s="548"/>
      <c r="C34" s="545"/>
      <c r="D34" s="545"/>
      <c r="E34" s="529"/>
      <c r="F34" s="530"/>
      <c r="G34" s="528"/>
    </row>
    <row r="35" spans="1:7" x14ac:dyDescent="0.2">
      <c r="A35" s="542"/>
      <c r="B35" s="548"/>
      <c r="C35" s="545"/>
      <c r="D35" s="545"/>
      <c r="E35" s="529"/>
      <c r="F35" s="530"/>
      <c r="G35" s="528"/>
    </row>
    <row r="36" spans="1:7" ht="11.25" customHeight="1" x14ac:dyDescent="0.2">
      <c r="A36" s="542"/>
      <c r="B36" s="549"/>
      <c r="C36" s="545"/>
      <c r="D36" s="545"/>
      <c r="E36" s="529"/>
      <c r="F36" s="530"/>
      <c r="G36" s="528"/>
    </row>
    <row r="37" spans="1:7" ht="11.25" customHeight="1" x14ac:dyDescent="0.2">
      <c r="A37" s="542"/>
      <c r="B37" s="543"/>
      <c r="C37" s="544"/>
      <c r="D37" s="544"/>
      <c r="E37" s="546"/>
      <c r="F37" s="530"/>
      <c r="G37" s="528"/>
    </row>
    <row r="38" spans="1:7" x14ac:dyDescent="0.2">
      <c r="A38" s="550"/>
      <c r="B38" s="541"/>
      <c r="C38" s="545"/>
      <c r="D38" s="551"/>
      <c r="E38" s="529"/>
      <c r="F38" s="530"/>
      <c r="G38" s="528"/>
    </row>
    <row r="39" spans="1:7" ht="11.25" customHeight="1" x14ac:dyDescent="0.2">
      <c r="A39" s="552"/>
      <c r="B39" s="553"/>
      <c r="C39" s="524"/>
      <c r="D39" s="554"/>
      <c r="E39" s="555"/>
      <c r="F39" s="555"/>
      <c r="G39" s="528"/>
    </row>
    <row r="40" spans="1:7" ht="11.25" customHeight="1" x14ac:dyDescent="0.2">
      <c r="A40" s="552"/>
      <c r="B40" s="553"/>
      <c r="C40" s="524"/>
      <c r="D40" s="554"/>
      <c r="E40" s="555"/>
      <c r="F40" s="555"/>
      <c r="G40" s="528"/>
    </row>
    <row r="41" spans="1:7" ht="11.25" customHeight="1" x14ac:dyDescent="0.2">
      <c r="A41" s="552"/>
      <c r="B41" s="556"/>
      <c r="C41" s="557"/>
      <c r="D41" s="558"/>
      <c r="E41" s="559"/>
      <c r="F41" s="559"/>
      <c r="G41" s="528"/>
    </row>
    <row r="42" spans="1:7" ht="11.25" customHeight="1" x14ac:dyDescent="0.2">
      <c r="A42" s="552"/>
      <c r="B42" s="556"/>
      <c r="C42" s="557"/>
      <c r="D42" s="558"/>
      <c r="E42" s="559"/>
      <c r="F42" s="559"/>
      <c r="G42" s="528"/>
    </row>
    <row r="43" spans="1:7" ht="11.25" customHeight="1" x14ac:dyDescent="0.2">
      <c r="A43" s="552"/>
      <c r="B43" s="556"/>
      <c r="C43" s="557"/>
      <c r="D43" s="558"/>
      <c r="E43" s="559"/>
      <c r="F43" s="559"/>
      <c r="G43" s="528"/>
    </row>
    <row r="44" spans="1:7" ht="11.25" customHeight="1" x14ac:dyDescent="0.2">
      <c r="A44" s="552"/>
      <c r="B44" s="556"/>
      <c r="C44" s="557"/>
      <c r="D44" s="558"/>
      <c r="E44" s="559"/>
      <c r="F44" s="559"/>
      <c r="G44" s="528"/>
    </row>
    <row r="45" spans="1:7" ht="11.25" customHeight="1" x14ac:dyDescent="0.2">
      <c r="A45" s="552"/>
      <c r="B45" s="556"/>
      <c r="C45" s="557"/>
      <c r="D45" s="558"/>
      <c r="E45" s="559"/>
      <c r="F45" s="559"/>
      <c r="G45" s="528"/>
    </row>
    <row r="46" spans="1:7" ht="11.25" customHeight="1" x14ac:dyDescent="0.2">
      <c r="A46" s="552"/>
      <c r="B46" s="556"/>
      <c r="C46" s="557"/>
      <c r="D46" s="558"/>
      <c r="E46" s="559"/>
      <c r="F46" s="559"/>
      <c r="G46" s="528"/>
    </row>
    <row r="47" spans="1:7" ht="11.25" customHeight="1" x14ac:dyDescent="0.2">
      <c r="A47" s="552"/>
      <c r="B47" s="556"/>
      <c r="C47" s="557"/>
      <c r="D47" s="558"/>
      <c r="E47" s="559"/>
      <c r="F47" s="559"/>
      <c r="G47" s="528"/>
    </row>
    <row r="48" spans="1:7" ht="11.25" customHeight="1" x14ac:dyDescent="0.2">
      <c r="A48" s="552"/>
      <c r="B48" s="556"/>
      <c r="C48" s="557"/>
      <c r="D48" s="558"/>
      <c r="E48" s="559"/>
      <c r="F48" s="559"/>
      <c r="G48" s="528"/>
    </row>
    <row r="49" spans="1:7" ht="11.25" customHeight="1" x14ac:dyDescent="0.2">
      <c r="A49" s="552"/>
      <c r="B49" s="556"/>
      <c r="C49" s="557"/>
      <c r="D49" s="558"/>
      <c r="E49" s="559"/>
      <c r="F49" s="559"/>
      <c r="G49" s="528"/>
    </row>
    <row r="50" spans="1:7" ht="11.25" customHeight="1" x14ac:dyDescent="0.2">
      <c r="A50" s="552"/>
      <c r="B50" s="556"/>
      <c r="C50" s="557"/>
      <c r="D50" s="558"/>
      <c r="E50" s="559"/>
      <c r="F50" s="559"/>
      <c r="G50" s="528"/>
    </row>
    <row r="51" spans="1:7" x14ac:dyDescent="0.2">
      <c r="A51" s="552"/>
      <c r="B51" s="556"/>
      <c r="C51" s="557"/>
      <c r="D51" s="558"/>
      <c r="E51" s="559"/>
      <c r="F51" s="559"/>
      <c r="G51" s="528"/>
    </row>
    <row r="52" spans="1:7" x14ac:dyDescent="0.2">
      <c r="A52" s="560"/>
      <c r="B52" s="561"/>
      <c r="C52" s="560"/>
      <c r="D52" s="560"/>
      <c r="E52" s="562"/>
      <c r="F52" s="562"/>
      <c r="G52" s="528"/>
    </row>
    <row r="53" spans="1:7" x14ac:dyDescent="0.2">
      <c r="A53" s="842">
        <v>5200</v>
      </c>
      <c r="B53" s="844" t="s">
        <v>15</v>
      </c>
      <c r="C53" s="845"/>
      <c r="D53" s="845"/>
      <c r="E53" s="846"/>
      <c r="F53" s="850"/>
    </row>
    <row r="54" spans="1:7" x14ac:dyDescent="0.2">
      <c r="A54" s="843"/>
      <c r="B54" s="847"/>
      <c r="C54" s="848"/>
      <c r="D54" s="848"/>
      <c r="E54" s="849"/>
      <c r="F54" s="851"/>
    </row>
    <row r="55" spans="1:7" x14ac:dyDescent="0.2">
      <c r="A55" s="563"/>
      <c r="B55" s="563"/>
      <c r="C55" s="563"/>
      <c r="D55" s="563"/>
      <c r="E55" s="564"/>
      <c r="F55" s="564"/>
    </row>
  </sheetData>
  <mergeCells count="9">
    <mergeCell ref="A53:A54"/>
    <mergeCell ref="B53:E54"/>
    <mergeCell ref="F53:F54"/>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firstPageNumber="8" orientation="portrait" r:id="rId1"/>
  <headerFooter alignWithMargins="0">
    <oddHeader>&amp;L&amp;"Arial Narrow,Bold"MAHWELERENG ROADS AND STORM-WATER
SCHEDULE A: ROADWORKS&amp;R&amp;"Arial Narrow,Regular"
&amp;"Arial Narrow,Bold"SECTION 5100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2:G56"/>
  <sheetViews>
    <sheetView view="pageBreakPreview" topLeftCell="A16" zoomScaleNormal="100" zoomScaleSheetLayoutView="100" workbookViewId="0">
      <selection activeCell="K48" sqref="K48"/>
    </sheetView>
  </sheetViews>
  <sheetFormatPr defaultRowHeight="12.75" x14ac:dyDescent="0.2"/>
  <cols>
    <col min="1" max="1" width="7.28515625" style="204" customWidth="1"/>
    <col min="2" max="2" width="42.7109375" style="204" customWidth="1"/>
    <col min="3" max="3" width="8" style="204" customWidth="1"/>
    <col min="4" max="5" width="10.7109375" style="204" customWidth="1"/>
    <col min="6" max="6" width="11.85546875" style="204" customWidth="1"/>
    <col min="7" max="7" width="9.140625" style="204"/>
    <col min="8" max="10" width="4.42578125" style="204" customWidth="1"/>
    <col min="11" max="11" width="7.42578125" style="204" customWidth="1"/>
    <col min="12" max="16384" width="9.140625" style="204"/>
  </cols>
  <sheetData>
    <row r="2" spans="1:6" x14ac:dyDescent="0.2">
      <c r="A2" s="798" t="s">
        <v>2</v>
      </c>
      <c r="B2" s="857" t="s">
        <v>3</v>
      </c>
      <c r="C2" s="798" t="s">
        <v>4</v>
      </c>
      <c r="D2" s="800" t="s">
        <v>5</v>
      </c>
      <c r="E2" s="798" t="s">
        <v>6</v>
      </c>
      <c r="F2" s="798" t="s">
        <v>7</v>
      </c>
    </row>
    <row r="3" spans="1:6" x14ac:dyDescent="0.2">
      <c r="A3" s="856"/>
      <c r="B3" s="858"/>
      <c r="C3" s="856"/>
      <c r="D3" s="859"/>
      <c r="E3" s="856"/>
      <c r="F3" s="856"/>
    </row>
    <row r="4" spans="1:6" x14ac:dyDescent="0.2">
      <c r="A4" s="297"/>
      <c r="B4" s="298"/>
      <c r="C4" s="297"/>
      <c r="D4" s="298"/>
      <c r="E4" s="297"/>
      <c r="F4" s="297"/>
    </row>
    <row r="5" spans="1:6" x14ac:dyDescent="0.2">
      <c r="A5" s="716">
        <v>5600</v>
      </c>
      <c r="B5" s="717" t="s">
        <v>274</v>
      </c>
      <c r="C5" s="718"/>
      <c r="D5" s="719"/>
      <c r="E5" s="720"/>
      <c r="F5" s="720"/>
    </row>
    <row r="6" spans="1:6" x14ac:dyDescent="0.2">
      <c r="A6" s="210"/>
      <c r="B6" s="206"/>
      <c r="C6" s="718"/>
      <c r="D6" s="719"/>
      <c r="E6" s="720"/>
      <c r="F6" s="720"/>
    </row>
    <row r="7" spans="1:6" x14ac:dyDescent="0.2">
      <c r="A7" s="211" t="s">
        <v>275</v>
      </c>
      <c r="B7" s="206" t="s">
        <v>276</v>
      </c>
      <c r="C7" s="718"/>
      <c r="D7" s="719"/>
      <c r="E7" s="720"/>
      <c r="F7" s="720"/>
    </row>
    <row r="8" spans="1:6" x14ac:dyDescent="0.2">
      <c r="A8" s="211"/>
      <c r="B8" s="206" t="s">
        <v>277</v>
      </c>
      <c r="C8" s="718"/>
      <c r="D8" s="719"/>
      <c r="E8" s="720"/>
      <c r="F8" s="720"/>
    </row>
    <row r="9" spans="1:6" x14ac:dyDescent="0.2">
      <c r="A9" s="211"/>
      <c r="B9" s="206" t="s">
        <v>278</v>
      </c>
      <c r="C9" s="721"/>
      <c r="D9" s="719"/>
      <c r="E9" s="720"/>
      <c r="F9" s="720"/>
    </row>
    <row r="10" spans="1:6" x14ac:dyDescent="0.2">
      <c r="A10" s="721"/>
      <c r="B10" s="212" t="s">
        <v>279</v>
      </c>
      <c r="C10" s="721"/>
      <c r="D10" s="721"/>
      <c r="E10" s="720"/>
      <c r="F10" s="720"/>
    </row>
    <row r="11" spans="1:6" x14ac:dyDescent="0.2">
      <c r="A11" s="721"/>
      <c r="B11" s="722" t="s">
        <v>280</v>
      </c>
      <c r="C11" s="719"/>
      <c r="D11" s="721"/>
      <c r="E11" s="720"/>
      <c r="F11" s="720"/>
    </row>
    <row r="12" spans="1:6" x14ac:dyDescent="0.2">
      <c r="A12" s="721"/>
      <c r="B12" s="723"/>
      <c r="C12" s="719"/>
      <c r="D12" s="721"/>
      <c r="E12" s="720"/>
      <c r="F12" s="720"/>
    </row>
    <row r="13" spans="1:6" x14ac:dyDescent="0.2">
      <c r="A13" s="721"/>
      <c r="B13" s="596" t="s">
        <v>281</v>
      </c>
      <c r="C13" s="721"/>
      <c r="D13" s="719"/>
      <c r="E13" s="720"/>
      <c r="F13" s="720"/>
    </row>
    <row r="14" spans="1:6" x14ac:dyDescent="0.2">
      <c r="A14" s="211"/>
      <c r="B14" s="206" t="s">
        <v>586</v>
      </c>
      <c r="C14" s="721"/>
      <c r="D14" s="719"/>
      <c r="E14" s="720"/>
      <c r="F14" s="720"/>
    </row>
    <row r="15" spans="1:6" x14ac:dyDescent="0.2">
      <c r="A15" s="211"/>
      <c r="B15" s="206"/>
      <c r="C15" s="721"/>
      <c r="D15" s="719"/>
      <c r="E15" s="720"/>
      <c r="F15" s="720"/>
    </row>
    <row r="16" spans="1:6" x14ac:dyDescent="0.2">
      <c r="A16" s="211"/>
      <c r="B16" s="724" t="s">
        <v>282</v>
      </c>
      <c r="C16" s="721" t="s">
        <v>18</v>
      </c>
      <c r="D16" s="721">
        <v>8</v>
      </c>
      <c r="E16" s="720"/>
      <c r="F16" s="720"/>
    </row>
    <row r="17" spans="1:6" x14ac:dyDescent="0.2">
      <c r="A17" s="211"/>
      <c r="B17" s="724"/>
      <c r="C17" s="721"/>
      <c r="D17" s="721"/>
      <c r="E17" s="720"/>
      <c r="F17" s="720"/>
    </row>
    <row r="18" spans="1:6" x14ac:dyDescent="0.2">
      <c r="A18" s="211"/>
      <c r="B18" s="724" t="s">
        <v>283</v>
      </c>
      <c r="C18" s="721"/>
      <c r="D18" s="721"/>
      <c r="E18" s="720"/>
      <c r="F18" s="720"/>
    </row>
    <row r="19" spans="1:6" x14ac:dyDescent="0.2">
      <c r="A19" s="211"/>
      <c r="B19" s="723" t="s">
        <v>284</v>
      </c>
      <c r="C19" s="719" t="s">
        <v>18</v>
      </c>
      <c r="D19" s="721">
        <v>5</v>
      </c>
      <c r="E19" s="720"/>
      <c r="F19" s="720"/>
    </row>
    <row r="20" spans="1:6" x14ac:dyDescent="0.2">
      <c r="A20" s="211"/>
      <c r="B20" s="722"/>
      <c r="C20" s="719"/>
      <c r="D20" s="721"/>
      <c r="E20" s="720"/>
      <c r="F20" s="720"/>
    </row>
    <row r="21" spans="1:6" x14ac:dyDescent="0.2">
      <c r="A21" s="211"/>
      <c r="B21" s="724" t="s">
        <v>285</v>
      </c>
      <c r="C21" s="719" t="s">
        <v>18</v>
      </c>
      <c r="D21" s="721"/>
      <c r="E21" s="720"/>
      <c r="F21" s="495" t="s">
        <v>0</v>
      </c>
    </row>
    <row r="22" spans="1:6" x14ac:dyDescent="0.2">
      <c r="A22" s="718"/>
      <c r="B22" s="212"/>
      <c r="C22" s="721"/>
      <c r="D22" s="721"/>
      <c r="E22" s="720"/>
      <c r="F22" s="720"/>
    </row>
    <row r="23" spans="1:6" x14ac:dyDescent="0.2">
      <c r="A23" s="211">
        <v>56.02</v>
      </c>
      <c r="B23" s="722" t="s">
        <v>286</v>
      </c>
      <c r="C23" s="719"/>
      <c r="D23" s="721"/>
      <c r="E23" s="720"/>
      <c r="F23" s="720"/>
    </row>
    <row r="24" spans="1:6" x14ac:dyDescent="0.2">
      <c r="A24" s="211"/>
      <c r="B24" s="722"/>
      <c r="C24" s="719"/>
      <c r="D24" s="721"/>
      <c r="E24" s="720"/>
      <c r="F24" s="720"/>
    </row>
    <row r="25" spans="1:6" x14ac:dyDescent="0.2">
      <c r="A25" s="211"/>
      <c r="B25" s="725" t="s">
        <v>287</v>
      </c>
      <c r="C25" s="721"/>
      <c r="D25" s="721"/>
      <c r="E25" s="720"/>
      <c r="F25" s="720"/>
    </row>
    <row r="26" spans="1:6" x14ac:dyDescent="0.2">
      <c r="A26" s="211"/>
      <c r="B26" s="724" t="s">
        <v>288</v>
      </c>
      <c r="C26" s="721" t="s">
        <v>18</v>
      </c>
      <c r="D26" s="721">
        <v>5</v>
      </c>
      <c r="E26" s="720"/>
      <c r="F26" s="720"/>
    </row>
    <row r="27" spans="1:6" x14ac:dyDescent="0.2">
      <c r="A27" s="211"/>
      <c r="B27" s="206"/>
      <c r="C27" s="721"/>
      <c r="D27" s="719"/>
      <c r="E27" s="720"/>
      <c r="F27" s="720"/>
    </row>
    <row r="28" spans="1:6" x14ac:dyDescent="0.2">
      <c r="A28" s="211">
        <v>56.03</v>
      </c>
      <c r="B28" s="206" t="s">
        <v>289</v>
      </c>
      <c r="C28" s="721"/>
      <c r="D28" s="719"/>
      <c r="E28" s="720"/>
      <c r="F28" s="720"/>
    </row>
    <row r="29" spans="1:6" x14ac:dyDescent="0.2">
      <c r="A29" s="211"/>
      <c r="B29" s="206" t="s">
        <v>290</v>
      </c>
      <c r="C29" s="721"/>
      <c r="D29" s="719"/>
      <c r="E29" s="720"/>
      <c r="F29" s="720"/>
    </row>
    <row r="30" spans="1:6" x14ac:dyDescent="0.2">
      <c r="A30" s="211"/>
      <c r="B30" s="726"/>
      <c r="C30" s="721"/>
      <c r="D30" s="719"/>
      <c r="E30" s="720"/>
      <c r="F30" s="720"/>
    </row>
    <row r="31" spans="1:6" x14ac:dyDescent="0.2">
      <c r="A31" s="211"/>
      <c r="B31" s="727" t="s">
        <v>291</v>
      </c>
      <c r="C31" s="721"/>
      <c r="D31" s="728"/>
      <c r="E31" s="720"/>
      <c r="F31" s="720"/>
    </row>
    <row r="32" spans="1:6" x14ac:dyDescent="0.2">
      <c r="A32" s="211"/>
      <c r="B32" s="722" t="s">
        <v>587</v>
      </c>
      <c r="C32" s="719" t="s">
        <v>43</v>
      </c>
      <c r="D32" s="721">
        <v>20</v>
      </c>
      <c r="E32" s="720"/>
      <c r="F32" s="720"/>
    </row>
    <row r="33" spans="1:7" x14ac:dyDescent="0.2">
      <c r="A33" s="211"/>
      <c r="B33" s="722"/>
      <c r="C33" s="719"/>
      <c r="D33" s="721"/>
      <c r="E33" s="720"/>
      <c r="F33" s="720"/>
    </row>
    <row r="34" spans="1:7" x14ac:dyDescent="0.2">
      <c r="A34" s="211">
        <v>56.06</v>
      </c>
      <c r="B34" s="212" t="s">
        <v>292</v>
      </c>
      <c r="C34" s="721"/>
      <c r="D34" s="721"/>
      <c r="E34" s="720"/>
      <c r="F34" s="720"/>
    </row>
    <row r="35" spans="1:7" x14ac:dyDescent="0.2">
      <c r="A35" s="216" t="s">
        <v>297</v>
      </c>
      <c r="B35" s="212" t="s">
        <v>293</v>
      </c>
      <c r="C35" s="721" t="s">
        <v>42</v>
      </c>
      <c r="D35" s="721">
        <v>5</v>
      </c>
      <c r="E35" s="720"/>
      <c r="F35" s="720"/>
    </row>
    <row r="36" spans="1:7" x14ac:dyDescent="0.2">
      <c r="A36" s="520"/>
      <c r="B36" s="723"/>
      <c r="C36" s="719"/>
      <c r="D36" s="721"/>
      <c r="E36" s="720"/>
      <c r="F36" s="720"/>
    </row>
    <row r="37" spans="1:7" x14ac:dyDescent="0.2">
      <c r="A37" s="211">
        <v>56.07</v>
      </c>
      <c r="B37" s="206" t="s">
        <v>294</v>
      </c>
      <c r="C37" s="721" t="s">
        <v>42</v>
      </c>
      <c r="D37" s="719">
        <v>5</v>
      </c>
      <c r="E37" s="720"/>
      <c r="F37" s="720"/>
    </row>
    <row r="38" spans="1:7" x14ac:dyDescent="0.2">
      <c r="A38" s="211"/>
      <c r="B38" s="212"/>
      <c r="C38" s="721"/>
      <c r="D38" s="721"/>
      <c r="E38" s="720"/>
      <c r="F38" s="720"/>
    </row>
    <row r="39" spans="1:7" x14ac:dyDescent="0.2">
      <c r="A39" s="210"/>
      <c r="B39" s="206"/>
      <c r="C39" s="718"/>
      <c r="D39" s="719"/>
      <c r="E39" s="720"/>
      <c r="F39" s="720"/>
      <c r="G39" s="217"/>
    </row>
    <row r="40" spans="1:7" x14ac:dyDescent="0.2">
      <c r="A40" s="211"/>
      <c r="B40" s="206"/>
      <c r="C40" s="207"/>
      <c r="D40" s="208"/>
      <c r="E40" s="209"/>
      <c r="F40" s="209"/>
      <c r="G40" s="217"/>
    </row>
    <row r="41" spans="1:7" x14ac:dyDescent="0.2">
      <c r="A41" s="211"/>
      <c r="B41" s="206"/>
      <c r="C41" s="207"/>
      <c r="D41" s="208"/>
      <c r="E41" s="209"/>
      <c r="F41" s="209"/>
      <c r="G41" s="217"/>
    </row>
    <row r="42" spans="1:7" x14ac:dyDescent="0.2">
      <c r="A42" s="211"/>
      <c r="B42" s="206"/>
      <c r="C42" s="207"/>
      <c r="D42" s="208"/>
      <c r="E42" s="209"/>
      <c r="F42" s="209"/>
      <c r="G42" s="217"/>
    </row>
    <row r="43" spans="1:7" x14ac:dyDescent="0.2">
      <c r="A43" s="211"/>
      <c r="B43" s="206"/>
      <c r="C43" s="207"/>
      <c r="D43" s="208"/>
      <c r="E43" s="209"/>
      <c r="F43" s="209"/>
      <c r="G43" s="217"/>
    </row>
    <row r="44" spans="1:7" x14ac:dyDescent="0.2">
      <c r="A44" s="216"/>
      <c r="B44" s="206"/>
      <c r="C44" s="207"/>
      <c r="D44" s="208"/>
      <c r="E44" s="209"/>
      <c r="F44" s="209"/>
      <c r="G44" s="217"/>
    </row>
    <row r="45" spans="1:7" x14ac:dyDescent="0.2">
      <c r="A45" s="7"/>
      <c r="C45" s="205"/>
      <c r="D45" s="208"/>
      <c r="E45" s="209"/>
      <c r="F45" s="209"/>
      <c r="G45" s="217"/>
    </row>
    <row r="46" spans="1:7" x14ac:dyDescent="0.2">
      <c r="A46" s="211"/>
      <c r="B46" s="212"/>
      <c r="C46" s="205"/>
      <c r="D46" s="205"/>
      <c r="E46" s="209"/>
      <c r="F46" s="209"/>
      <c r="G46" s="217"/>
    </row>
    <row r="47" spans="1:7" x14ac:dyDescent="0.2">
      <c r="A47" s="211"/>
      <c r="B47" s="213"/>
      <c r="C47" s="208"/>
      <c r="D47" s="205"/>
      <c r="E47" s="209"/>
      <c r="F47" s="209"/>
      <c r="G47" s="217"/>
    </row>
    <row r="48" spans="1:7" x14ac:dyDescent="0.2">
      <c r="A48" s="211"/>
      <c r="B48" s="206"/>
      <c r="C48" s="207"/>
      <c r="D48" s="208"/>
      <c r="E48" s="209"/>
      <c r="F48" s="209"/>
      <c r="G48" s="217"/>
    </row>
    <row r="49" spans="1:7" x14ac:dyDescent="0.2">
      <c r="A49" s="218"/>
      <c r="B49" s="206"/>
      <c r="C49" s="205"/>
      <c r="D49" s="208"/>
      <c r="E49" s="209"/>
      <c r="F49" s="209"/>
      <c r="G49" s="217"/>
    </row>
    <row r="50" spans="1:7" x14ac:dyDescent="0.2">
      <c r="A50" s="218"/>
      <c r="B50" s="214"/>
      <c r="C50" s="205"/>
      <c r="D50" s="205"/>
      <c r="E50" s="209"/>
      <c r="F50" s="209"/>
      <c r="G50" s="217"/>
    </row>
    <row r="51" spans="1:7" x14ac:dyDescent="0.2">
      <c r="A51" s="216"/>
      <c r="B51" s="214"/>
      <c r="C51" s="205"/>
      <c r="D51" s="205"/>
      <c r="E51" s="209"/>
      <c r="F51" s="209"/>
      <c r="G51" s="217"/>
    </row>
    <row r="52" spans="1:7" x14ac:dyDescent="0.2">
      <c r="A52" s="218"/>
      <c r="B52" s="219"/>
      <c r="C52" s="208"/>
      <c r="D52" s="205"/>
      <c r="E52" s="209"/>
      <c r="F52" s="209"/>
      <c r="G52" s="217"/>
    </row>
    <row r="53" spans="1:7" x14ac:dyDescent="0.2">
      <c r="A53" s="218"/>
      <c r="B53" s="220"/>
      <c r="C53" s="208"/>
      <c r="D53" s="205"/>
      <c r="E53" s="209"/>
      <c r="F53" s="209"/>
      <c r="G53" s="217"/>
    </row>
    <row r="54" spans="1:7" x14ac:dyDescent="0.2">
      <c r="A54" s="798">
        <v>5600</v>
      </c>
      <c r="B54" s="804" t="s">
        <v>33</v>
      </c>
      <c r="C54" s="804"/>
      <c r="D54" s="804"/>
      <c r="E54" s="805"/>
      <c r="F54" s="809"/>
      <c r="G54" s="217"/>
    </row>
    <row r="55" spans="1:7" x14ac:dyDescent="0.2">
      <c r="A55" s="802"/>
      <c r="B55" s="807"/>
      <c r="C55" s="807"/>
      <c r="D55" s="807"/>
      <c r="E55" s="808"/>
      <c r="F55" s="810"/>
      <c r="G55" s="217"/>
    </row>
    <row r="56" spans="1:7" x14ac:dyDescent="0.2">
      <c r="G56" s="221"/>
    </row>
  </sheetData>
  <mergeCells count="9">
    <mergeCell ref="A54:A55"/>
    <mergeCell ref="B54:E55"/>
    <mergeCell ref="F54:F55"/>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firstPageNumber="21" orientation="portrait" useFirstPageNumber="1" r:id="rId1"/>
  <headerFooter alignWithMargins="0">
    <oddHeader>&amp;L&amp;"Arial Narrow,Bold"MAHWELERENG ROADS AND STORM-WATER
SCHEDULE A: ROADWORKS&amp;R&amp;"Arial Narrow,Regular"
&amp;"Arial Narrow,Bold"SECTION 5600</oddHeader>
  </headerFooter>
  <rowBreaks count="1" manualBreakCount="1">
    <brk id="5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F56"/>
  <sheetViews>
    <sheetView view="pageBreakPreview" topLeftCell="A13" zoomScaleNormal="100" zoomScaleSheetLayoutView="100" workbookViewId="0">
      <selection activeCell="D22" sqref="D22"/>
    </sheetView>
  </sheetViews>
  <sheetFormatPr defaultRowHeight="12.75" x14ac:dyDescent="0.2"/>
  <cols>
    <col min="1" max="1" width="8.28515625" style="222" customWidth="1"/>
    <col min="2" max="2" width="40.7109375" style="222" customWidth="1"/>
    <col min="3" max="3" width="8.140625" style="222" customWidth="1"/>
    <col min="4" max="5" width="10.7109375" style="222" customWidth="1"/>
    <col min="6" max="6" width="13.42578125" style="222" customWidth="1"/>
    <col min="7" max="7" width="9.140625" style="222"/>
    <col min="8" max="10" width="6.140625" style="222" customWidth="1"/>
    <col min="11" max="16384" width="9.140625" style="222"/>
  </cols>
  <sheetData>
    <row r="2" spans="1:6" x14ac:dyDescent="0.2">
      <c r="A2" s="777" t="s">
        <v>2</v>
      </c>
      <c r="B2" s="860" t="s">
        <v>3</v>
      </c>
      <c r="C2" s="777" t="s">
        <v>4</v>
      </c>
      <c r="D2" s="775" t="s">
        <v>5</v>
      </c>
      <c r="E2" s="777" t="s">
        <v>6</v>
      </c>
      <c r="F2" s="777" t="s">
        <v>7</v>
      </c>
    </row>
    <row r="3" spans="1:6" x14ac:dyDescent="0.2">
      <c r="A3" s="813"/>
      <c r="B3" s="861"/>
      <c r="C3" s="813"/>
      <c r="D3" s="815"/>
      <c r="E3" s="813"/>
      <c r="F3" s="813"/>
    </row>
    <row r="4" spans="1:6" x14ac:dyDescent="0.2">
      <c r="A4" s="223"/>
      <c r="B4" s="224"/>
      <c r="C4" s="225"/>
      <c r="D4" s="226"/>
      <c r="E4" s="227"/>
      <c r="F4" s="228"/>
    </row>
    <row r="5" spans="1:6" x14ac:dyDescent="0.2">
      <c r="A5" s="216">
        <v>5700</v>
      </c>
      <c r="B5" s="96" t="s">
        <v>46</v>
      </c>
      <c r="C5" s="229"/>
      <c r="D5" s="230"/>
      <c r="E5" s="215"/>
      <c r="F5" s="215"/>
    </row>
    <row r="6" spans="1:6" x14ac:dyDescent="0.2">
      <c r="A6" s="231"/>
      <c r="B6" s="96"/>
      <c r="C6" s="229"/>
      <c r="D6" s="230"/>
      <c r="E6" s="215"/>
      <c r="F6" s="215"/>
    </row>
    <row r="7" spans="1:6" x14ac:dyDescent="0.2">
      <c r="A7" s="216">
        <v>57.02</v>
      </c>
      <c r="B7" s="96" t="s">
        <v>47</v>
      </c>
      <c r="C7" s="229"/>
      <c r="D7" s="230"/>
      <c r="E7" s="215"/>
      <c r="F7" s="215"/>
    </row>
    <row r="8" spans="1:6" x14ac:dyDescent="0.2">
      <c r="A8" s="7"/>
      <c r="B8" s="96"/>
      <c r="C8" s="229"/>
      <c r="D8" s="230"/>
      <c r="E8" s="215"/>
      <c r="F8" s="215"/>
    </row>
    <row r="9" spans="1:6" x14ac:dyDescent="0.2">
      <c r="A9" s="216"/>
      <c r="B9" s="229" t="s">
        <v>89</v>
      </c>
      <c r="C9" s="7"/>
      <c r="D9" s="230"/>
      <c r="E9" s="215"/>
      <c r="F9" s="215"/>
    </row>
    <row r="10" spans="1:6" x14ac:dyDescent="0.2">
      <c r="A10" s="7"/>
      <c r="B10" s="232" t="s">
        <v>77</v>
      </c>
      <c r="C10" s="7" t="s">
        <v>36</v>
      </c>
      <c r="D10" s="772">
        <v>6</v>
      </c>
      <c r="E10" s="215"/>
      <c r="F10" s="215"/>
    </row>
    <row r="11" spans="1:6" x14ac:dyDescent="0.2">
      <c r="A11" s="7"/>
      <c r="B11" s="232"/>
      <c r="C11" s="230"/>
      <c r="D11" s="7"/>
      <c r="E11" s="215"/>
      <c r="F11" s="215"/>
    </row>
    <row r="12" spans="1:6" x14ac:dyDescent="0.2">
      <c r="A12" s="7"/>
      <c r="B12" s="232" t="s">
        <v>78</v>
      </c>
      <c r="C12" s="7" t="s">
        <v>36</v>
      </c>
      <c r="D12" s="7"/>
      <c r="E12" s="215"/>
      <c r="F12" s="495" t="s">
        <v>93</v>
      </c>
    </row>
    <row r="13" spans="1:6" x14ac:dyDescent="0.2">
      <c r="A13" s="7"/>
      <c r="B13" s="232"/>
      <c r="C13" s="230"/>
      <c r="D13" s="7"/>
      <c r="E13" s="215"/>
      <c r="F13" s="215"/>
    </row>
    <row r="14" spans="1:6" x14ac:dyDescent="0.2">
      <c r="A14" s="7"/>
      <c r="B14" s="232" t="s">
        <v>74</v>
      </c>
      <c r="C14" s="230"/>
      <c r="D14" s="7"/>
      <c r="E14" s="215"/>
      <c r="F14" s="215"/>
    </row>
    <row r="15" spans="1:6" x14ac:dyDescent="0.2">
      <c r="A15" s="7"/>
      <c r="B15" s="232" t="s">
        <v>77</v>
      </c>
      <c r="C15" s="230" t="s">
        <v>36</v>
      </c>
      <c r="D15" s="7">
        <f>5.5*2</f>
        <v>11</v>
      </c>
      <c r="E15" s="215"/>
      <c r="F15" s="215"/>
    </row>
    <row r="16" spans="1:6" x14ac:dyDescent="0.2">
      <c r="A16" s="7"/>
      <c r="B16" s="232"/>
      <c r="C16" s="230"/>
      <c r="D16" s="7"/>
      <c r="E16" s="215"/>
      <c r="F16" s="215"/>
    </row>
    <row r="17" spans="1:6" x14ac:dyDescent="0.2">
      <c r="A17" s="7"/>
      <c r="B17" s="232" t="s">
        <v>78</v>
      </c>
      <c r="C17" s="230" t="s">
        <v>36</v>
      </c>
      <c r="D17" s="7"/>
      <c r="E17" s="215"/>
      <c r="F17" s="495" t="s">
        <v>93</v>
      </c>
    </row>
    <row r="18" spans="1:6" x14ac:dyDescent="0.2">
      <c r="A18" s="7"/>
      <c r="B18" s="232"/>
      <c r="C18" s="230"/>
      <c r="D18" s="7"/>
      <c r="E18" s="215"/>
      <c r="F18" s="215"/>
    </row>
    <row r="19" spans="1:6" x14ac:dyDescent="0.2">
      <c r="A19" s="7"/>
      <c r="B19" s="232" t="s">
        <v>79</v>
      </c>
      <c r="C19" s="230" t="s">
        <v>36</v>
      </c>
      <c r="D19" s="7"/>
      <c r="E19" s="215"/>
      <c r="F19" s="215" t="s">
        <v>93</v>
      </c>
    </row>
    <row r="20" spans="1:6" x14ac:dyDescent="0.2">
      <c r="A20" s="7"/>
      <c r="B20" s="232"/>
      <c r="C20" s="230"/>
      <c r="D20" s="7"/>
      <c r="E20" s="215"/>
      <c r="F20" s="215"/>
    </row>
    <row r="21" spans="1:6" x14ac:dyDescent="0.2">
      <c r="A21" s="216"/>
      <c r="B21" s="232" t="s">
        <v>48</v>
      </c>
      <c r="C21" s="230" t="s">
        <v>18</v>
      </c>
      <c r="D21" s="7">
        <v>500</v>
      </c>
      <c r="E21" s="215"/>
      <c r="F21" s="215"/>
    </row>
    <row r="22" spans="1:6" x14ac:dyDescent="0.2">
      <c r="A22" s="216"/>
      <c r="B22" s="232"/>
      <c r="C22" s="230"/>
      <c r="D22" s="7"/>
      <c r="E22" s="215"/>
      <c r="F22" s="215"/>
    </row>
    <row r="23" spans="1:6" x14ac:dyDescent="0.2">
      <c r="A23" s="216"/>
      <c r="B23" s="232" t="s">
        <v>90</v>
      </c>
      <c r="C23" s="230" t="s">
        <v>18</v>
      </c>
      <c r="D23" s="7"/>
      <c r="E23" s="215"/>
      <c r="F23" s="215" t="s">
        <v>0</v>
      </c>
    </row>
    <row r="24" spans="1:6" x14ac:dyDescent="0.2">
      <c r="A24" s="216"/>
      <c r="B24" s="232"/>
      <c r="C24" s="230"/>
      <c r="D24" s="7"/>
      <c r="E24" s="215"/>
      <c r="F24" s="215"/>
    </row>
    <row r="25" spans="1:6" x14ac:dyDescent="0.2">
      <c r="A25" s="216"/>
      <c r="B25" s="232" t="s">
        <v>91</v>
      </c>
      <c r="C25" s="230"/>
      <c r="D25" s="7"/>
      <c r="E25" s="215"/>
      <c r="F25" s="215"/>
    </row>
    <row r="26" spans="1:6" x14ac:dyDescent="0.2">
      <c r="A26" s="216"/>
      <c r="B26" s="232" t="s">
        <v>92</v>
      </c>
      <c r="C26" s="230" t="s">
        <v>18</v>
      </c>
      <c r="D26" s="7">
        <v>100</v>
      </c>
      <c r="E26" s="215"/>
      <c r="F26" s="215"/>
    </row>
    <row r="27" spans="1:6" x14ac:dyDescent="0.2">
      <c r="A27" s="216"/>
      <c r="B27" s="232"/>
      <c r="C27" s="230"/>
      <c r="D27" s="7"/>
      <c r="E27" s="215"/>
      <c r="F27" s="215"/>
    </row>
    <row r="28" spans="1:6" x14ac:dyDescent="0.2">
      <c r="A28" s="216">
        <v>57.04</v>
      </c>
      <c r="B28" s="96" t="s">
        <v>49</v>
      </c>
      <c r="C28" s="7"/>
      <c r="D28" s="7"/>
      <c r="E28" s="215"/>
      <c r="F28" s="215"/>
    </row>
    <row r="29" spans="1:6" x14ac:dyDescent="0.2">
      <c r="A29" s="216"/>
      <c r="B29" s="233"/>
      <c r="C29" s="7"/>
      <c r="D29" s="7"/>
      <c r="E29" s="215"/>
      <c r="F29" s="215"/>
    </row>
    <row r="30" spans="1:6" x14ac:dyDescent="0.2">
      <c r="A30" s="216"/>
      <c r="B30" s="234" t="s">
        <v>50</v>
      </c>
      <c r="C30" s="7" t="s">
        <v>45</v>
      </c>
      <c r="D30" s="230"/>
      <c r="E30" s="215"/>
      <c r="F30" s="215" t="s">
        <v>0</v>
      </c>
    </row>
    <row r="31" spans="1:6" x14ac:dyDescent="0.2">
      <c r="A31" s="216"/>
      <c r="B31" s="234"/>
      <c r="C31" s="7"/>
      <c r="D31" s="230"/>
      <c r="E31" s="215"/>
      <c r="F31" s="215"/>
    </row>
    <row r="32" spans="1:6" x14ac:dyDescent="0.2">
      <c r="A32" s="216"/>
      <c r="B32" s="234" t="s">
        <v>56</v>
      </c>
      <c r="C32" s="7" t="s">
        <v>45</v>
      </c>
      <c r="D32" s="230"/>
      <c r="E32" s="215"/>
      <c r="F32" s="215" t="s">
        <v>0</v>
      </c>
    </row>
    <row r="33" spans="1:6" x14ac:dyDescent="0.2">
      <c r="A33" s="216"/>
      <c r="B33" s="234"/>
      <c r="C33" s="7"/>
      <c r="D33" s="230"/>
      <c r="E33" s="215"/>
      <c r="F33" s="215"/>
    </row>
    <row r="34" spans="1:6" x14ac:dyDescent="0.2">
      <c r="A34" s="229"/>
      <c r="B34" s="234" t="s">
        <v>64</v>
      </c>
      <c r="C34" s="7" t="s">
        <v>44</v>
      </c>
      <c r="D34" s="7">
        <v>300</v>
      </c>
      <c r="E34" s="215"/>
      <c r="F34" s="215"/>
    </row>
    <row r="35" spans="1:6" x14ac:dyDescent="0.2">
      <c r="A35" s="229"/>
      <c r="B35" s="224"/>
      <c r="C35" s="7"/>
      <c r="D35" s="7"/>
      <c r="E35" s="215"/>
      <c r="F35" s="215"/>
    </row>
    <row r="36" spans="1:6" x14ac:dyDescent="0.2">
      <c r="A36" s="216" t="s">
        <v>128</v>
      </c>
      <c r="B36" s="235" t="s">
        <v>51</v>
      </c>
      <c r="C36" s="7"/>
      <c r="D36" s="236"/>
      <c r="E36" s="215"/>
      <c r="F36" s="215"/>
    </row>
    <row r="37" spans="1:6" x14ac:dyDescent="0.2">
      <c r="A37" s="216"/>
      <c r="B37" s="235" t="s">
        <v>52</v>
      </c>
      <c r="C37" s="7"/>
      <c r="D37" s="226"/>
      <c r="E37" s="215"/>
      <c r="F37" s="215"/>
    </row>
    <row r="38" spans="1:6" x14ac:dyDescent="0.2">
      <c r="A38" s="216"/>
      <c r="B38" s="235" t="s">
        <v>53</v>
      </c>
      <c r="C38" s="7" t="s">
        <v>36</v>
      </c>
      <c r="D38" s="226">
        <f>D10+D15</f>
        <v>17</v>
      </c>
      <c r="E38" s="215"/>
      <c r="F38" s="215"/>
    </row>
    <row r="39" spans="1:6" x14ac:dyDescent="0.2">
      <c r="A39" s="216"/>
      <c r="B39" s="235"/>
      <c r="C39" s="7"/>
      <c r="D39" s="226"/>
      <c r="E39" s="215"/>
      <c r="F39" s="215"/>
    </row>
    <row r="40" spans="1:6" x14ac:dyDescent="0.2">
      <c r="A40" s="216"/>
      <c r="B40" s="237"/>
      <c r="C40" s="7"/>
      <c r="D40" s="7"/>
      <c r="E40" s="215"/>
      <c r="F40" s="215"/>
    </row>
    <row r="41" spans="1:6" x14ac:dyDescent="0.2">
      <c r="A41" s="216"/>
      <c r="B41" s="237"/>
      <c r="C41" s="226"/>
      <c r="D41" s="7"/>
      <c r="E41" s="215"/>
      <c r="F41" s="215"/>
    </row>
    <row r="42" spans="1:6" x14ac:dyDescent="0.2">
      <c r="A42" s="216"/>
      <c r="B42" s="237"/>
      <c r="C42" s="226"/>
      <c r="D42" s="7"/>
      <c r="E42" s="215"/>
      <c r="F42" s="215"/>
    </row>
    <row r="43" spans="1:6" x14ac:dyDescent="0.2">
      <c r="A43" s="216"/>
      <c r="B43" s="237"/>
      <c r="C43" s="226"/>
      <c r="D43" s="7"/>
      <c r="E43" s="215"/>
      <c r="F43" s="215"/>
    </row>
    <row r="44" spans="1:6" x14ac:dyDescent="0.2">
      <c r="A44" s="216"/>
      <c r="B44" s="237"/>
      <c r="C44" s="226"/>
      <c r="D44" s="7"/>
      <c r="E44" s="215"/>
      <c r="F44" s="215"/>
    </row>
    <row r="45" spans="1:6" x14ac:dyDescent="0.2">
      <c r="A45" s="216"/>
      <c r="B45" s="237"/>
      <c r="C45" s="226"/>
      <c r="D45" s="7"/>
      <c r="E45" s="215"/>
      <c r="F45" s="215"/>
    </row>
    <row r="46" spans="1:6" x14ac:dyDescent="0.2">
      <c r="A46" s="7"/>
      <c r="B46" s="232"/>
      <c r="C46" s="230"/>
      <c r="D46" s="7"/>
      <c r="E46" s="215"/>
      <c r="F46" s="215"/>
    </row>
    <row r="47" spans="1:6" ht="12.75" customHeight="1" x14ac:dyDescent="0.2">
      <c r="A47" s="7"/>
      <c r="B47" s="232"/>
      <c r="C47" s="7"/>
      <c r="D47" s="7"/>
      <c r="E47" s="215"/>
      <c r="F47" s="215"/>
    </row>
    <row r="48" spans="1:6" x14ac:dyDescent="0.2">
      <c r="A48" s="7"/>
      <c r="B48" s="232"/>
      <c r="C48" s="230"/>
      <c r="D48" s="7"/>
      <c r="E48" s="215"/>
      <c r="F48" s="215"/>
    </row>
    <row r="49" spans="1:6" x14ac:dyDescent="0.2">
      <c r="A49" s="7"/>
      <c r="B49" s="232"/>
      <c r="C49" s="7"/>
      <c r="D49" s="7"/>
      <c r="E49" s="215"/>
      <c r="F49" s="215"/>
    </row>
    <row r="50" spans="1:6" x14ac:dyDescent="0.2">
      <c r="A50" s="7"/>
      <c r="B50" s="232"/>
      <c r="C50" s="230"/>
      <c r="D50" s="7"/>
      <c r="E50" s="215"/>
      <c r="F50" s="215"/>
    </row>
    <row r="51" spans="1:6" x14ac:dyDescent="0.2">
      <c r="A51" s="7"/>
      <c r="B51" s="232"/>
      <c r="C51" s="230"/>
      <c r="D51" s="7"/>
      <c r="E51" s="215"/>
      <c r="F51" s="215"/>
    </row>
    <row r="52" spans="1:6" x14ac:dyDescent="0.2">
      <c r="A52" s="216"/>
      <c r="B52" s="237"/>
      <c r="C52" s="230"/>
      <c r="D52" s="7"/>
      <c r="E52" s="215"/>
      <c r="F52" s="215"/>
    </row>
    <row r="53" spans="1:6" x14ac:dyDescent="0.2">
      <c r="A53" s="216"/>
      <c r="B53" s="233"/>
      <c r="C53" s="7"/>
      <c r="D53" s="7"/>
      <c r="E53" s="215"/>
      <c r="F53" s="215"/>
    </row>
    <row r="54" spans="1:6" x14ac:dyDescent="0.2">
      <c r="A54" s="216"/>
      <c r="B54" s="96"/>
      <c r="C54" s="7"/>
      <c r="D54" s="230"/>
      <c r="E54" s="215"/>
      <c r="F54" s="215"/>
    </row>
    <row r="55" spans="1:6" x14ac:dyDescent="0.2">
      <c r="A55" s="777">
        <v>5700</v>
      </c>
      <c r="B55" s="787" t="s">
        <v>15</v>
      </c>
      <c r="C55" s="787"/>
      <c r="D55" s="787"/>
      <c r="E55" s="788"/>
      <c r="F55" s="783"/>
    </row>
    <row r="56" spans="1:6" x14ac:dyDescent="0.2">
      <c r="A56" s="785"/>
      <c r="B56" s="790"/>
      <c r="C56" s="790"/>
      <c r="D56" s="790"/>
      <c r="E56" s="791"/>
      <c r="F56" s="784"/>
    </row>
  </sheetData>
  <mergeCells count="9">
    <mergeCell ref="E2:E3"/>
    <mergeCell ref="F2:F3"/>
    <mergeCell ref="A55:A56"/>
    <mergeCell ref="B55:E56"/>
    <mergeCell ref="F55:F56"/>
    <mergeCell ref="A2:A3"/>
    <mergeCell ref="B2:B3"/>
    <mergeCell ref="C2:C3"/>
    <mergeCell ref="D2:D3"/>
  </mergeCells>
  <phoneticPr fontId="11" type="noConversion"/>
  <pageMargins left="0.74803149606299213" right="0.43307086614173229" top="0.98425196850393704" bottom="0.98425196850393704" header="0.51181102362204722" footer="0.51181102362204722"/>
  <pageSetup paperSize="9" firstPageNumber="23" orientation="portrait" useFirstPageNumber="1" r:id="rId1"/>
  <headerFooter alignWithMargins="0">
    <oddHeader>&amp;L&amp;"Arial Narrow,Bold"MAHWELERENG ROADS AND STORM-WATER
SCHEDULE A: ROADWORKS&amp;R&amp;"Arial Narrow,Regular"
&amp;"Arial Narrow,Bold"SECTION 5700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J739"/>
  <sheetViews>
    <sheetView view="pageBreakPreview" zoomScaleNormal="100" zoomScaleSheetLayoutView="100" workbookViewId="0">
      <selection activeCell="D25" sqref="D25"/>
    </sheetView>
  </sheetViews>
  <sheetFormatPr defaultRowHeight="12.75" x14ac:dyDescent="0.2"/>
  <cols>
    <col min="1" max="1" width="8.28515625" style="87" customWidth="1"/>
    <col min="2" max="2" width="39.140625" style="87" customWidth="1"/>
    <col min="3" max="3" width="9.7109375" style="87" customWidth="1"/>
    <col min="4" max="5" width="10.7109375" style="87" customWidth="1"/>
    <col min="6" max="6" width="13.28515625" style="87" customWidth="1"/>
    <col min="7" max="7" width="16.28515625" style="87" customWidth="1"/>
    <col min="8" max="8" width="11.85546875" style="87" customWidth="1"/>
    <col min="9" max="9" width="9.140625" style="87"/>
    <col min="10" max="10" width="13.7109375" style="87" customWidth="1"/>
    <col min="11" max="16384" width="9.140625" style="87"/>
  </cols>
  <sheetData>
    <row r="2" spans="1:10" x14ac:dyDescent="0.2">
      <c r="A2" s="777" t="s">
        <v>2</v>
      </c>
      <c r="B2" s="775" t="s">
        <v>3</v>
      </c>
      <c r="C2" s="777" t="s">
        <v>4</v>
      </c>
      <c r="D2" s="775" t="s">
        <v>5</v>
      </c>
      <c r="E2" s="777" t="s">
        <v>6</v>
      </c>
      <c r="F2" s="777" t="s">
        <v>7</v>
      </c>
    </row>
    <row r="3" spans="1:10" x14ac:dyDescent="0.2">
      <c r="A3" s="779"/>
      <c r="B3" s="782"/>
      <c r="C3" s="779"/>
      <c r="D3" s="782"/>
      <c r="E3" s="779"/>
      <c r="F3" s="779"/>
    </row>
    <row r="4" spans="1:10" x14ac:dyDescent="0.2">
      <c r="A4" s="86"/>
      <c r="B4" s="85"/>
      <c r="C4" s="84"/>
      <c r="D4" s="83"/>
      <c r="E4" s="82"/>
      <c r="F4" s="82"/>
    </row>
    <row r="5" spans="1:10" x14ac:dyDescent="0.2">
      <c r="A5" s="86">
        <v>1300</v>
      </c>
      <c r="B5" s="85" t="s">
        <v>73</v>
      </c>
      <c r="C5" s="84"/>
      <c r="D5" s="83"/>
      <c r="E5" s="82"/>
      <c r="F5" s="82"/>
    </row>
    <row r="6" spans="1:10" x14ac:dyDescent="0.2">
      <c r="A6" s="86"/>
      <c r="B6" s="601" t="s">
        <v>72</v>
      </c>
      <c r="C6" s="79"/>
      <c r="D6" s="83"/>
      <c r="E6" s="82"/>
      <c r="F6" s="82"/>
      <c r="H6" s="116"/>
    </row>
    <row r="7" spans="1:10" x14ac:dyDescent="0.2">
      <c r="A7" s="86"/>
      <c r="B7" s="80"/>
      <c r="C7" s="79"/>
      <c r="D7" s="83"/>
      <c r="E7" s="82"/>
      <c r="F7" s="82"/>
    </row>
    <row r="8" spans="1:10" x14ac:dyDescent="0.2">
      <c r="A8" s="86" t="s">
        <v>9</v>
      </c>
      <c r="B8" s="80" t="s">
        <v>8</v>
      </c>
      <c r="C8" s="79"/>
      <c r="D8" s="83"/>
      <c r="E8" s="82"/>
      <c r="F8" s="82"/>
      <c r="H8" s="299"/>
    </row>
    <row r="9" spans="1:10" x14ac:dyDescent="0.2">
      <c r="A9" s="86"/>
      <c r="B9" s="78"/>
      <c r="C9" s="77"/>
      <c r="D9" s="83"/>
      <c r="E9" s="82"/>
      <c r="F9" s="82"/>
      <c r="H9" s="299"/>
    </row>
    <row r="10" spans="1:10" x14ac:dyDescent="0.2">
      <c r="A10" s="86"/>
      <c r="B10" s="78" t="s">
        <v>10</v>
      </c>
      <c r="C10" s="77" t="s">
        <v>11</v>
      </c>
      <c r="D10" s="83"/>
      <c r="E10" s="43"/>
      <c r="F10" s="43"/>
      <c r="H10" s="116"/>
      <c r="J10" s="192"/>
    </row>
    <row r="11" spans="1:10" x14ac:dyDescent="0.2">
      <c r="A11" s="86"/>
      <c r="B11" s="78"/>
      <c r="C11" s="79"/>
      <c r="D11" s="83"/>
      <c r="E11" s="43"/>
      <c r="F11" s="43"/>
      <c r="H11" s="299"/>
      <c r="J11" s="192"/>
    </row>
    <row r="12" spans="1:10" x14ac:dyDescent="0.2">
      <c r="A12" s="86"/>
      <c r="B12" s="75"/>
      <c r="C12" s="79"/>
      <c r="D12" s="83"/>
      <c r="E12" s="43"/>
      <c r="F12" s="43"/>
      <c r="H12" s="299"/>
      <c r="J12" s="192"/>
    </row>
    <row r="13" spans="1:10" x14ac:dyDescent="0.2">
      <c r="A13" s="86"/>
      <c r="B13" s="75" t="s">
        <v>12</v>
      </c>
      <c r="C13" s="79" t="s">
        <v>11</v>
      </c>
      <c r="D13" s="83"/>
      <c r="E13" s="43"/>
      <c r="F13" s="43"/>
      <c r="H13" s="299"/>
      <c r="J13" s="192"/>
    </row>
    <row r="14" spans="1:10" x14ac:dyDescent="0.2">
      <c r="A14" s="86"/>
      <c r="B14" s="78"/>
      <c r="C14" s="79"/>
      <c r="D14" s="83"/>
      <c r="E14" s="43"/>
      <c r="F14" s="43"/>
      <c r="H14" s="192"/>
      <c r="J14" s="192"/>
    </row>
    <row r="15" spans="1:10" x14ac:dyDescent="0.2">
      <c r="A15" s="86"/>
      <c r="B15" s="78"/>
      <c r="C15" s="79"/>
      <c r="D15" s="83"/>
      <c r="E15" s="43"/>
      <c r="F15" s="43"/>
      <c r="H15" s="299"/>
    </row>
    <row r="16" spans="1:10" x14ac:dyDescent="0.2">
      <c r="A16" s="86"/>
      <c r="B16" s="78" t="s">
        <v>13</v>
      </c>
      <c r="C16" s="79" t="s">
        <v>14</v>
      </c>
      <c r="D16" s="83">
        <v>8</v>
      </c>
      <c r="E16" s="43"/>
      <c r="F16" s="43"/>
    </row>
    <row r="17" spans="1:10" x14ac:dyDescent="0.2">
      <c r="A17" s="86"/>
      <c r="B17" s="78"/>
      <c r="C17" s="79"/>
      <c r="D17" s="83"/>
      <c r="E17" s="82"/>
      <c r="F17" s="82"/>
    </row>
    <row r="18" spans="1:10" x14ac:dyDescent="0.2">
      <c r="A18" s="86"/>
      <c r="B18" s="78" t="s">
        <v>76</v>
      </c>
      <c r="C18" s="79"/>
      <c r="D18" s="83"/>
      <c r="E18" s="82"/>
      <c r="F18" s="82"/>
    </row>
    <row r="19" spans="1:10" x14ac:dyDescent="0.2">
      <c r="A19" s="86"/>
      <c r="B19" s="78" t="s">
        <v>98</v>
      </c>
      <c r="C19" s="79"/>
      <c r="D19" s="83"/>
      <c r="E19" s="82"/>
      <c r="F19" s="82"/>
      <c r="J19" s="192"/>
    </row>
    <row r="20" spans="1:10" x14ac:dyDescent="0.2">
      <c r="A20" s="86"/>
      <c r="B20" s="78" t="s">
        <v>1</v>
      </c>
      <c r="C20" s="79"/>
      <c r="D20" s="83"/>
      <c r="E20" s="82"/>
      <c r="F20" s="82"/>
    </row>
    <row r="21" spans="1:10" x14ac:dyDescent="0.2">
      <c r="A21" s="86"/>
      <c r="B21" s="78"/>
      <c r="C21" s="79"/>
      <c r="D21" s="83"/>
      <c r="E21" s="82"/>
      <c r="F21" s="82"/>
    </row>
    <row r="22" spans="1:10" x14ac:dyDescent="0.2">
      <c r="A22" s="86"/>
      <c r="B22" s="80"/>
      <c r="C22" s="79"/>
      <c r="D22" s="83"/>
      <c r="E22" s="82"/>
      <c r="F22" s="82"/>
    </row>
    <row r="23" spans="1:10" x14ac:dyDescent="0.2">
      <c r="A23" s="86"/>
      <c r="B23" s="80"/>
      <c r="C23" s="79"/>
      <c r="D23" s="83"/>
      <c r="E23" s="82"/>
      <c r="F23" s="82"/>
    </row>
    <row r="24" spans="1:10" x14ac:dyDescent="0.2">
      <c r="A24" s="86"/>
      <c r="B24" s="80"/>
      <c r="C24" s="79"/>
      <c r="D24" s="83"/>
      <c r="E24" s="82"/>
      <c r="F24" s="82"/>
    </row>
    <row r="25" spans="1:10" x14ac:dyDescent="0.2">
      <c r="A25" s="86"/>
      <c r="B25" s="80"/>
      <c r="C25" s="79"/>
      <c r="D25" s="83"/>
      <c r="E25" s="82"/>
      <c r="F25" s="82"/>
    </row>
    <row r="26" spans="1:10" x14ac:dyDescent="0.2">
      <c r="A26" s="86"/>
      <c r="B26" s="78"/>
      <c r="C26" s="79"/>
      <c r="D26" s="83"/>
      <c r="E26" s="82"/>
      <c r="F26" s="82"/>
    </row>
    <row r="27" spans="1:10" x14ac:dyDescent="0.2">
      <c r="A27" s="86"/>
      <c r="B27" s="78"/>
      <c r="C27" s="79"/>
      <c r="D27" s="83"/>
      <c r="E27" s="82"/>
      <c r="F27" s="82"/>
    </row>
    <row r="28" spans="1:10" x14ac:dyDescent="0.2">
      <c r="A28" s="86"/>
      <c r="B28" s="78"/>
      <c r="C28" s="79"/>
      <c r="D28" s="83"/>
      <c r="E28" s="82"/>
      <c r="F28" s="82"/>
    </row>
    <row r="29" spans="1:10" x14ac:dyDescent="0.2">
      <c r="A29" s="86"/>
      <c r="B29" s="78"/>
      <c r="C29" s="79"/>
      <c r="D29" s="83"/>
      <c r="E29" s="82"/>
      <c r="F29" s="82"/>
    </row>
    <row r="30" spans="1:10" x14ac:dyDescent="0.2">
      <c r="A30" s="86"/>
      <c r="B30" s="78"/>
      <c r="C30" s="79"/>
      <c r="D30" s="83"/>
      <c r="E30" s="82"/>
      <c r="F30" s="82"/>
    </row>
    <row r="31" spans="1:10" x14ac:dyDescent="0.2">
      <c r="A31" s="86"/>
      <c r="B31" s="78"/>
      <c r="C31" s="79"/>
      <c r="D31" s="83"/>
      <c r="E31" s="82"/>
      <c r="F31" s="82"/>
    </row>
    <row r="32" spans="1:10" x14ac:dyDescent="0.2">
      <c r="A32" s="86"/>
      <c r="B32" s="78"/>
      <c r="C32" s="79"/>
      <c r="D32" s="83"/>
      <c r="E32" s="82"/>
      <c r="F32" s="82"/>
    </row>
    <row r="33" spans="1:6" x14ac:dyDescent="0.2">
      <c r="A33" s="86"/>
      <c r="B33" s="75"/>
      <c r="C33" s="79"/>
      <c r="D33" s="83"/>
      <c r="E33" s="82"/>
      <c r="F33" s="82"/>
    </row>
    <row r="34" spans="1:6" x14ac:dyDescent="0.2">
      <c r="A34" s="86"/>
      <c r="B34" s="75"/>
      <c r="C34" s="79"/>
      <c r="D34" s="83"/>
      <c r="E34" s="82"/>
      <c r="F34" s="82"/>
    </row>
    <row r="35" spans="1:6" x14ac:dyDescent="0.2">
      <c r="A35" s="86"/>
      <c r="B35" s="75"/>
      <c r="C35" s="79"/>
      <c r="D35" s="83"/>
      <c r="E35" s="82"/>
      <c r="F35" s="82"/>
    </row>
    <row r="36" spans="1:6" x14ac:dyDescent="0.2">
      <c r="A36" s="86"/>
      <c r="B36" s="75"/>
      <c r="C36" s="79"/>
      <c r="D36" s="83"/>
      <c r="E36" s="82"/>
      <c r="F36" s="82"/>
    </row>
    <row r="37" spans="1:6" x14ac:dyDescent="0.2">
      <c r="A37" s="86"/>
      <c r="B37" s="75"/>
      <c r="C37" s="79"/>
      <c r="D37" s="83"/>
      <c r="E37" s="82"/>
      <c r="F37" s="82"/>
    </row>
    <row r="38" spans="1:6" x14ac:dyDescent="0.2">
      <c r="A38" s="86"/>
      <c r="B38" s="75"/>
      <c r="C38" s="79"/>
      <c r="D38" s="82"/>
      <c r="E38" s="82"/>
      <c r="F38" s="82"/>
    </row>
    <row r="39" spans="1:6" x14ac:dyDescent="0.2">
      <c r="A39" s="86"/>
      <c r="B39" s="75"/>
      <c r="C39" s="79"/>
      <c r="D39" s="83"/>
      <c r="E39" s="82"/>
      <c r="F39" s="82"/>
    </row>
    <row r="40" spans="1:6" x14ac:dyDescent="0.2">
      <c r="A40" s="86"/>
      <c r="B40" s="75"/>
      <c r="C40" s="79"/>
      <c r="D40" s="83"/>
      <c r="E40" s="82"/>
      <c r="F40" s="82"/>
    </row>
    <row r="41" spans="1:6" x14ac:dyDescent="0.2">
      <c r="A41" s="86"/>
      <c r="B41" s="75"/>
      <c r="C41" s="79"/>
      <c r="D41" s="83"/>
      <c r="E41" s="82"/>
      <c r="F41" s="82"/>
    </row>
    <row r="42" spans="1:6" x14ac:dyDescent="0.2">
      <c r="A42" s="86"/>
      <c r="B42" s="75"/>
      <c r="C42" s="79"/>
      <c r="D42" s="83"/>
      <c r="E42" s="82"/>
      <c r="F42" s="82"/>
    </row>
    <row r="43" spans="1:6" x14ac:dyDescent="0.2">
      <c r="A43" s="86"/>
      <c r="B43" s="75"/>
      <c r="C43" s="77"/>
      <c r="D43" s="83"/>
      <c r="E43" s="82"/>
      <c r="F43" s="82"/>
    </row>
    <row r="44" spans="1:6" x14ac:dyDescent="0.2">
      <c r="A44" s="86"/>
      <c r="B44" s="75"/>
      <c r="C44" s="77"/>
      <c r="D44" s="83"/>
      <c r="E44" s="82"/>
      <c r="F44" s="82"/>
    </row>
    <row r="45" spans="1:6" x14ac:dyDescent="0.2">
      <c r="A45" s="86"/>
      <c r="B45" s="75"/>
      <c r="C45" s="77"/>
      <c r="D45" s="83"/>
      <c r="E45" s="82"/>
      <c r="F45" s="82"/>
    </row>
    <row r="46" spans="1:6" x14ac:dyDescent="0.2">
      <c r="A46" s="86"/>
      <c r="B46" s="75"/>
      <c r="C46" s="77"/>
      <c r="D46" s="83"/>
      <c r="E46" s="82"/>
      <c r="F46" s="82"/>
    </row>
    <row r="47" spans="1:6" x14ac:dyDescent="0.2">
      <c r="A47" s="86"/>
      <c r="B47" s="75"/>
      <c r="C47" s="77"/>
      <c r="D47" s="83"/>
      <c r="E47" s="82"/>
      <c r="F47" s="82"/>
    </row>
    <row r="48" spans="1:6" x14ac:dyDescent="0.2">
      <c r="A48" s="86"/>
      <c r="B48" s="75"/>
      <c r="C48" s="77"/>
      <c r="D48" s="83"/>
      <c r="E48" s="82"/>
      <c r="F48" s="82"/>
    </row>
    <row r="49" spans="1:7" x14ac:dyDescent="0.2">
      <c r="A49" s="86"/>
      <c r="B49" s="75"/>
      <c r="C49" s="77"/>
      <c r="D49" s="83"/>
      <c r="E49" s="82"/>
      <c r="F49" s="82"/>
    </row>
    <row r="50" spans="1:7" x14ac:dyDescent="0.2">
      <c r="A50" s="86"/>
      <c r="B50" s="75"/>
      <c r="C50" s="77"/>
      <c r="D50" s="83"/>
      <c r="E50" s="82"/>
      <c r="F50" s="82"/>
    </row>
    <row r="51" spans="1:7" x14ac:dyDescent="0.2">
      <c r="A51" s="86"/>
      <c r="B51" s="75"/>
      <c r="C51" s="77"/>
      <c r="D51" s="83"/>
      <c r="E51" s="82"/>
      <c r="F51" s="82"/>
    </row>
    <row r="52" spans="1:7" x14ac:dyDescent="0.2">
      <c r="A52" s="86"/>
      <c r="B52" s="75"/>
      <c r="C52" s="77"/>
      <c r="D52" s="83"/>
      <c r="E52" s="82"/>
      <c r="F52" s="82"/>
    </row>
    <row r="53" spans="1:7" x14ac:dyDescent="0.2">
      <c r="A53" s="86"/>
      <c r="B53" s="62"/>
      <c r="C53" s="61"/>
      <c r="D53" s="77"/>
      <c r="E53" s="82"/>
      <c r="F53" s="82"/>
    </row>
    <row r="54" spans="1:7" x14ac:dyDescent="0.2">
      <c r="A54" s="86"/>
      <c r="B54" s="66"/>
      <c r="C54" s="83"/>
      <c r="D54" s="77"/>
      <c r="E54" s="82"/>
      <c r="F54" s="54"/>
    </row>
    <row r="55" spans="1:7" ht="20.25" customHeight="1" x14ac:dyDescent="0.2">
      <c r="A55" s="103">
        <v>1300</v>
      </c>
      <c r="B55" s="795" t="s">
        <v>15</v>
      </c>
      <c r="C55" s="796"/>
      <c r="D55" s="796"/>
      <c r="E55" s="797"/>
      <c r="F55" s="193"/>
    </row>
    <row r="56" spans="1:7" x14ac:dyDescent="0.2">
      <c r="A56" s="8"/>
      <c r="B56" s="8"/>
      <c r="C56" s="8"/>
      <c r="D56" s="8"/>
      <c r="E56" s="8"/>
      <c r="F56" s="8"/>
    </row>
    <row r="57" spans="1:7" x14ac:dyDescent="0.2">
      <c r="A57" s="2"/>
      <c r="B57" s="2"/>
      <c r="C57" s="2"/>
      <c r="D57" s="2"/>
      <c r="E57" s="2"/>
      <c r="F57" s="2"/>
      <c r="G57" s="8"/>
    </row>
    <row r="58" spans="1:7" x14ac:dyDescent="0.2">
      <c r="A58" s="3"/>
      <c r="B58" s="3"/>
      <c r="C58" s="3"/>
      <c r="D58" s="3"/>
      <c r="E58" s="3"/>
      <c r="F58" s="3"/>
      <c r="G58" s="8"/>
    </row>
    <row r="59" spans="1:7" x14ac:dyDescent="0.2">
      <c r="A59" s="8"/>
      <c r="B59" s="8"/>
      <c r="C59" s="8"/>
      <c r="D59" s="8"/>
      <c r="E59" s="8"/>
      <c r="F59" s="8"/>
      <c r="G59" s="8"/>
    </row>
    <row r="60" spans="1:7" x14ac:dyDescent="0.2">
      <c r="A60" s="8"/>
      <c r="B60" s="58"/>
      <c r="C60" s="8"/>
      <c r="D60" s="8"/>
      <c r="E60" s="8"/>
      <c r="F60" s="8"/>
      <c r="G60" s="8"/>
    </row>
    <row r="61" spans="1:7" x14ac:dyDescent="0.2">
      <c r="A61" s="8"/>
      <c r="B61" s="58"/>
      <c r="C61" s="8"/>
      <c r="D61" s="8"/>
      <c r="E61" s="8"/>
      <c r="F61" s="8"/>
      <c r="G61" s="8"/>
    </row>
    <row r="62" spans="1:7" x14ac:dyDescent="0.2">
      <c r="A62" s="8"/>
      <c r="B62" s="58"/>
      <c r="C62" s="8"/>
      <c r="D62" s="8"/>
      <c r="E62" s="8"/>
      <c r="F62" s="8"/>
      <c r="G62" s="8"/>
    </row>
    <row r="63" spans="1:7" x14ac:dyDescent="0.2">
      <c r="A63" s="57"/>
      <c r="B63" s="58"/>
      <c r="C63" s="8"/>
      <c r="D63" s="8"/>
      <c r="E63" s="8"/>
      <c r="F63" s="8"/>
      <c r="G63" s="8"/>
    </row>
    <row r="64" spans="1:7" x14ac:dyDescent="0.2">
      <c r="A64" s="8"/>
      <c r="B64" s="58"/>
      <c r="C64" s="8"/>
      <c r="D64" s="8"/>
      <c r="E64" s="8"/>
      <c r="F64" s="8"/>
      <c r="G64" s="8"/>
    </row>
    <row r="65" spans="1:7" x14ac:dyDescent="0.2">
      <c r="A65" s="8"/>
      <c r="B65" s="56"/>
      <c r="C65" s="8"/>
      <c r="D65" s="8"/>
      <c r="E65" s="8"/>
      <c r="F65" s="8"/>
      <c r="G65" s="56"/>
    </row>
    <row r="66" spans="1:7" x14ac:dyDescent="0.2">
      <c r="A66" s="8"/>
      <c r="B66" s="56"/>
      <c r="C66" s="8"/>
      <c r="D66" s="8"/>
      <c r="E66" s="8"/>
      <c r="F66" s="8"/>
      <c r="G66" s="56"/>
    </row>
    <row r="67" spans="1:7" x14ac:dyDescent="0.2">
      <c r="A67" s="8"/>
      <c r="B67" s="56"/>
      <c r="C67" s="8"/>
      <c r="D67" s="8"/>
      <c r="E67" s="8"/>
      <c r="F67" s="8"/>
      <c r="G67" s="56"/>
    </row>
    <row r="68" spans="1:7" x14ac:dyDescent="0.2">
      <c r="A68" s="8"/>
      <c r="B68" s="56"/>
      <c r="C68" s="8"/>
      <c r="D68" s="8"/>
      <c r="E68" s="8"/>
      <c r="F68" s="8"/>
      <c r="G68" s="56"/>
    </row>
    <row r="69" spans="1:7" x14ac:dyDescent="0.2">
      <c r="A69" s="8"/>
      <c r="B69" s="56"/>
      <c r="C69" s="8"/>
      <c r="D69" s="8"/>
      <c r="E69" s="8"/>
      <c r="F69" s="8"/>
      <c r="G69" s="56"/>
    </row>
    <row r="70" spans="1:7" x14ac:dyDescent="0.2">
      <c r="A70" s="8"/>
      <c r="B70" s="56"/>
      <c r="C70" s="8"/>
      <c r="D70" s="8"/>
      <c r="E70" s="8"/>
      <c r="F70" s="8"/>
      <c r="G70" s="56"/>
    </row>
    <row r="71" spans="1:7" x14ac:dyDescent="0.2">
      <c r="A71" s="8"/>
      <c r="B71" s="56"/>
      <c r="C71" s="8"/>
      <c r="D71" s="8"/>
      <c r="E71" s="8"/>
      <c r="F71" s="8"/>
      <c r="G71" s="55"/>
    </row>
    <row r="72" spans="1:7" x14ac:dyDescent="0.2">
      <c r="A72" s="8"/>
      <c r="B72" s="56"/>
      <c r="C72" s="8"/>
      <c r="D72" s="8"/>
      <c r="E72" s="8"/>
      <c r="F72" s="8"/>
      <c r="G72" s="56"/>
    </row>
    <row r="73" spans="1:7" x14ac:dyDescent="0.2">
      <c r="A73" s="8"/>
      <c r="B73" s="56"/>
      <c r="C73" s="8"/>
      <c r="D73" s="8"/>
      <c r="E73" s="8"/>
      <c r="F73" s="8"/>
      <c r="G73" s="56"/>
    </row>
    <row r="74" spans="1:7" x14ac:dyDescent="0.2">
      <c r="A74" s="8"/>
      <c r="B74" s="56"/>
      <c r="C74" s="8"/>
      <c r="D74" s="8"/>
      <c r="E74" s="8"/>
      <c r="F74" s="8"/>
      <c r="G74" s="56"/>
    </row>
    <row r="75" spans="1:7" x14ac:dyDescent="0.2">
      <c r="A75" s="8"/>
      <c r="B75" s="56"/>
      <c r="C75" s="8"/>
      <c r="D75" s="8"/>
      <c r="E75" s="8"/>
      <c r="F75" s="8"/>
      <c r="G75" s="56"/>
    </row>
    <row r="76" spans="1:7" x14ac:dyDescent="0.2">
      <c r="A76" s="8"/>
      <c r="B76" s="56"/>
      <c r="C76" s="8"/>
      <c r="D76" s="8"/>
      <c r="E76" s="8"/>
      <c r="F76" s="8"/>
      <c r="G76" s="56"/>
    </row>
    <row r="77" spans="1:7" x14ac:dyDescent="0.2">
      <c r="A77" s="8"/>
      <c r="B77" s="56"/>
      <c r="C77" s="8"/>
      <c r="D77" s="8"/>
      <c r="E77" s="8"/>
      <c r="F77" s="8"/>
      <c r="G77" s="56"/>
    </row>
    <row r="78" spans="1:7" x14ac:dyDescent="0.2">
      <c r="A78" s="8"/>
      <c r="B78" s="55"/>
      <c r="C78" s="8"/>
      <c r="D78" s="8"/>
      <c r="E78" s="8"/>
      <c r="F78" s="8"/>
      <c r="G78" s="55"/>
    </row>
    <row r="79" spans="1:7" x14ac:dyDescent="0.2">
      <c r="A79" s="57"/>
      <c r="B79" s="55"/>
      <c r="C79" s="8"/>
      <c r="D79" s="8"/>
      <c r="E79" s="8"/>
      <c r="F79" s="8"/>
      <c r="G79" s="55"/>
    </row>
    <row r="80" spans="1:7" x14ac:dyDescent="0.2">
      <c r="A80" s="8"/>
      <c r="B80" s="56"/>
      <c r="C80" s="8"/>
      <c r="D80" s="8"/>
      <c r="E80" s="8"/>
      <c r="F80" s="8"/>
      <c r="G80" s="56"/>
    </row>
    <row r="81" spans="1:7" x14ac:dyDescent="0.2">
      <c r="A81" s="8"/>
      <c r="B81" s="56"/>
      <c r="C81" s="8"/>
      <c r="D81" s="8"/>
      <c r="E81" s="8"/>
      <c r="F81" s="8"/>
      <c r="G81" s="56"/>
    </row>
    <row r="82" spans="1:7" x14ac:dyDescent="0.2">
      <c r="A82" s="8"/>
      <c r="B82" s="56"/>
      <c r="C82" s="8"/>
      <c r="D82" s="8"/>
      <c r="E82" s="8"/>
      <c r="F82" s="8"/>
      <c r="G82" s="56"/>
    </row>
    <row r="83" spans="1:7" x14ac:dyDescent="0.2">
      <c r="A83" s="8"/>
      <c r="B83" s="56"/>
      <c r="C83" s="8"/>
      <c r="D83" s="8"/>
      <c r="E83" s="8"/>
      <c r="F83" s="8"/>
      <c r="G83" s="56"/>
    </row>
    <row r="84" spans="1:7" x14ac:dyDescent="0.2">
      <c r="A84" s="8"/>
      <c r="B84" s="56"/>
      <c r="C84" s="8"/>
      <c r="D84" s="8"/>
      <c r="E84" s="8"/>
      <c r="F84" s="8"/>
      <c r="G84" s="56"/>
    </row>
    <row r="85" spans="1:7" x14ac:dyDescent="0.2">
      <c r="A85" s="8"/>
      <c r="B85" s="56"/>
      <c r="C85" s="8"/>
      <c r="D85" s="8"/>
      <c r="E85" s="8"/>
      <c r="F85" s="8"/>
      <c r="G85" s="56"/>
    </row>
    <row r="86" spans="1:7" x14ac:dyDescent="0.2">
      <c r="A86" s="8"/>
      <c r="B86" s="56"/>
      <c r="C86" s="8"/>
      <c r="D86" s="8"/>
      <c r="E86" s="8"/>
      <c r="F86" s="8"/>
      <c r="G86" s="56"/>
    </row>
    <row r="87" spans="1:7" x14ac:dyDescent="0.2">
      <c r="A87" s="8"/>
      <c r="B87" s="55"/>
      <c r="C87" s="8"/>
      <c r="D87" s="8"/>
      <c r="E87" s="8"/>
      <c r="F87" s="8"/>
      <c r="G87" s="56"/>
    </row>
    <row r="88" spans="1:7" x14ac:dyDescent="0.2">
      <c r="A88" s="8"/>
      <c r="B88" s="55"/>
      <c r="C88" s="8"/>
      <c r="D88" s="8"/>
      <c r="E88" s="8"/>
      <c r="F88" s="8"/>
      <c r="G88" s="8"/>
    </row>
    <row r="89" spans="1:7" x14ac:dyDescent="0.2">
      <c r="A89" s="8"/>
      <c r="B89" s="56"/>
      <c r="C89" s="8"/>
      <c r="D89" s="8"/>
      <c r="E89" s="8"/>
      <c r="F89" s="8"/>
      <c r="G89" s="8"/>
    </row>
    <row r="90" spans="1:7" x14ac:dyDescent="0.2">
      <c r="A90" s="8"/>
      <c r="B90" s="56"/>
      <c r="C90" s="8"/>
      <c r="D90" s="8"/>
      <c r="E90" s="8"/>
      <c r="F90" s="8"/>
      <c r="G90" s="8"/>
    </row>
    <row r="91" spans="1:7" x14ac:dyDescent="0.2">
      <c r="A91" s="8"/>
      <c r="B91" s="8"/>
      <c r="C91" s="8"/>
      <c r="D91" s="8"/>
      <c r="E91" s="8"/>
      <c r="F91" s="8"/>
      <c r="G91" s="8"/>
    </row>
    <row r="92" spans="1:7" x14ac:dyDescent="0.2">
      <c r="A92" s="8"/>
      <c r="B92" s="8"/>
      <c r="C92" s="8"/>
      <c r="D92" s="8"/>
      <c r="E92" s="8"/>
      <c r="F92" s="8"/>
      <c r="G92" s="8"/>
    </row>
    <row r="93" spans="1:7" x14ac:dyDescent="0.2">
      <c r="A93" s="8"/>
      <c r="B93" s="8"/>
      <c r="C93" s="8"/>
      <c r="D93" s="8"/>
      <c r="E93" s="8"/>
      <c r="F93" s="8"/>
      <c r="G93" s="8"/>
    </row>
    <row r="94" spans="1:7" x14ac:dyDescent="0.2">
      <c r="A94" s="8"/>
      <c r="B94" s="8"/>
      <c r="C94" s="8"/>
      <c r="D94" s="8"/>
      <c r="E94" s="8"/>
      <c r="F94" s="8"/>
      <c r="G94" s="8"/>
    </row>
    <row r="95" spans="1:7" x14ac:dyDescent="0.2">
      <c r="A95" s="8"/>
      <c r="B95" s="8"/>
      <c r="C95" s="8"/>
      <c r="D95" s="8"/>
      <c r="E95" s="8"/>
      <c r="F95" s="8"/>
      <c r="G95" s="8"/>
    </row>
    <row r="96" spans="1:7" x14ac:dyDescent="0.2">
      <c r="A96" s="8"/>
      <c r="B96" s="8"/>
      <c r="C96" s="8"/>
      <c r="D96" s="8"/>
      <c r="E96" s="8"/>
      <c r="F96" s="8"/>
      <c r="G96" s="8"/>
    </row>
    <row r="97" spans="1:7" x14ac:dyDescent="0.2">
      <c r="A97" s="8"/>
      <c r="B97" s="8"/>
      <c r="C97" s="8"/>
      <c r="D97" s="8"/>
      <c r="E97" s="8"/>
      <c r="F97" s="8"/>
      <c r="G97" s="8"/>
    </row>
    <row r="98" spans="1:7" x14ac:dyDescent="0.2">
      <c r="A98" s="8"/>
      <c r="B98" s="8"/>
      <c r="C98" s="8"/>
      <c r="D98" s="8"/>
      <c r="E98" s="8"/>
      <c r="F98" s="8"/>
      <c r="G98" s="8"/>
    </row>
    <row r="99" spans="1:7" x14ac:dyDescent="0.2">
      <c r="A99" s="8"/>
      <c r="B99" s="8"/>
      <c r="C99" s="8"/>
      <c r="D99" s="8"/>
      <c r="E99" s="8"/>
      <c r="F99" s="8"/>
      <c r="G99" s="8"/>
    </row>
    <row r="100" spans="1:7" x14ac:dyDescent="0.2">
      <c r="A100" s="8"/>
      <c r="B100" s="8"/>
      <c r="C100" s="8"/>
      <c r="D100" s="8"/>
      <c r="E100" s="8"/>
      <c r="F100" s="8"/>
      <c r="G100" s="8"/>
    </row>
    <row r="101" spans="1:7" x14ac:dyDescent="0.2">
      <c r="A101" s="8"/>
      <c r="B101" s="8"/>
      <c r="C101" s="8"/>
      <c r="D101" s="8"/>
      <c r="E101" s="8"/>
      <c r="F101" s="8"/>
      <c r="G101" s="8"/>
    </row>
    <row r="102" spans="1:7" x14ac:dyDescent="0.2">
      <c r="A102" s="8"/>
      <c r="B102" s="8"/>
      <c r="C102" s="8"/>
      <c r="D102" s="8"/>
      <c r="E102" s="8"/>
      <c r="F102" s="8"/>
      <c r="G102" s="8"/>
    </row>
    <row r="103" spans="1:7" x14ac:dyDescent="0.2">
      <c r="A103" s="8"/>
      <c r="B103" s="8"/>
      <c r="C103" s="8"/>
      <c r="D103" s="8"/>
      <c r="E103" s="8"/>
      <c r="F103" s="8"/>
      <c r="G103" s="8"/>
    </row>
    <row r="104" spans="1:7" x14ac:dyDescent="0.2">
      <c r="A104" s="8"/>
      <c r="B104" s="8"/>
      <c r="C104" s="8"/>
      <c r="D104" s="8"/>
      <c r="E104" s="8"/>
      <c r="F104" s="8"/>
      <c r="G104" s="8"/>
    </row>
    <row r="105" spans="1:7" x14ac:dyDescent="0.2">
      <c r="A105" s="8"/>
      <c r="B105" s="8"/>
      <c r="C105" s="8"/>
      <c r="D105" s="8"/>
      <c r="E105" s="8"/>
      <c r="F105" s="8"/>
      <c r="G105" s="8"/>
    </row>
    <row r="106" spans="1:7" x14ac:dyDescent="0.2">
      <c r="A106" s="8"/>
      <c r="B106" s="8"/>
      <c r="C106" s="8"/>
      <c r="D106" s="8"/>
      <c r="E106" s="8"/>
      <c r="F106" s="8"/>
      <c r="G106" s="8"/>
    </row>
    <row r="107" spans="1:7" x14ac:dyDescent="0.2">
      <c r="A107" s="8"/>
      <c r="B107" s="8"/>
      <c r="C107" s="8"/>
      <c r="D107" s="8"/>
      <c r="E107" s="8"/>
      <c r="F107" s="8"/>
      <c r="G107" s="8"/>
    </row>
    <row r="108" spans="1:7" x14ac:dyDescent="0.2">
      <c r="A108" s="8"/>
      <c r="B108" s="8"/>
      <c r="C108" s="8"/>
      <c r="D108" s="8"/>
      <c r="E108" s="8"/>
      <c r="F108" s="8"/>
      <c r="G108" s="8"/>
    </row>
    <row r="109" spans="1:7" x14ac:dyDescent="0.2">
      <c r="A109" s="8"/>
      <c r="B109" s="8"/>
      <c r="C109" s="8"/>
      <c r="D109" s="8"/>
      <c r="E109" s="8"/>
      <c r="F109" s="8"/>
      <c r="G109" s="8"/>
    </row>
    <row r="110" spans="1:7" x14ac:dyDescent="0.2">
      <c r="A110" s="8"/>
      <c r="B110" s="8"/>
      <c r="C110" s="8"/>
      <c r="D110" s="8"/>
      <c r="E110" s="8"/>
      <c r="F110" s="8"/>
      <c r="G110" s="8"/>
    </row>
    <row r="111" spans="1:7" x14ac:dyDescent="0.2">
      <c r="A111" s="8"/>
      <c r="B111" s="8"/>
      <c r="C111" s="8"/>
      <c r="D111" s="8"/>
      <c r="E111" s="8"/>
      <c r="F111" s="8"/>
      <c r="G111" s="8"/>
    </row>
    <row r="112" spans="1:7" x14ac:dyDescent="0.2">
      <c r="A112" s="8"/>
      <c r="B112" s="8"/>
      <c r="C112" s="8"/>
      <c r="D112" s="8"/>
      <c r="E112" s="8"/>
      <c r="F112" s="8"/>
      <c r="G112" s="8"/>
    </row>
    <row r="113" spans="1:7" x14ac:dyDescent="0.2">
      <c r="A113" s="8"/>
      <c r="B113" s="8"/>
      <c r="C113" s="8"/>
      <c r="D113" s="8"/>
      <c r="E113" s="8"/>
      <c r="F113" s="8"/>
      <c r="G113" s="8"/>
    </row>
    <row r="114" spans="1:7" x14ac:dyDescent="0.2">
      <c r="A114" s="8"/>
      <c r="B114" s="8"/>
      <c r="C114" s="8"/>
      <c r="D114" s="8"/>
      <c r="E114" s="8"/>
      <c r="F114" s="8"/>
      <c r="G114" s="8"/>
    </row>
    <row r="115" spans="1:7" x14ac:dyDescent="0.2">
      <c r="A115" s="1"/>
      <c r="B115" s="2"/>
      <c r="C115" s="2"/>
      <c r="D115" s="2"/>
      <c r="E115" s="2"/>
      <c r="F115" s="3"/>
      <c r="G115" s="8"/>
    </row>
    <row r="116" spans="1:7" x14ac:dyDescent="0.2">
      <c r="A116" s="1"/>
      <c r="B116" s="2"/>
      <c r="C116" s="2"/>
      <c r="D116" s="2"/>
      <c r="E116" s="2"/>
      <c r="F116" s="3"/>
      <c r="G116" s="8"/>
    </row>
    <row r="117" spans="1:7" x14ac:dyDescent="0.2">
      <c r="A117" s="8"/>
      <c r="B117" s="8"/>
      <c r="C117" s="8"/>
      <c r="D117" s="8"/>
      <c r="E117" s="8"/>
      <c r="F117" s="8"/>
      <c r="G117" s="8"/>
    </row>
    <row r="118" spans="1:7" x14ac:dyDescent="0.2">
      <c r="A118" s="2"/>
      <c r="B118" s="2"/>
      <c r="C118" s="2"/>
      <c r="D118" s="2"/>
      <c r="E118" s="2"/>
      <c r="F118" s="2"/>
      <c r="G118" s="8"/>
    </row>
    <row r="119" spans="1:7" x14ac:dyDescent="0.2">
      <c r="A119" s="3"/>
      <c r="B119" s="3"/>
      <c r="C119" s="3"/>
      <c r="D119" s="3"/>
      <c r="E119" s="3"/>
      <c r="F119" s="3"/>
      <c r="G119" s="8"/>
    </row>
    <row r="120" spans="1:7" x14ac:dyDescent="0.2">
      <c r="A120" s="8"/>
      <c r="B120" s="8"/>
      <c r="C120" s="8"/>
      <c r="D120" s="8"/>
      <c r="E120" s="8"/>
      <c r="F120" s="8"/>
      <c r="G120" s="8"/>
    </row>
    <row r="121" spans="1:7" x14ac:dyDescent="0.2">
      <c r="A121" s="8"/>
      <c r="B121" s="8"/>
      <c r="C121" s="8"/>
      <c r="D121" s="8"/>
      <c r="E121" s="8"/>
      <c r="F121" s="8"/>
      <c r="G121" s="8"/>
    </row>
    <row r="122" spans="1:7" x14ac:dyDescent="0.2">
      <c r="A122" s="8"/>
      <c r="B122" s="8"/>
      <c r="C122" s="8"/>
      <c r="D122" s="8"/>
      <c r="E122" s="8"/>
      <c r="F122" s="8"/>
      <c r="G122" s="8"/>
    </row>
    <row r="123" spans="1:7" x14ac:dyDescent="0.2">
      <c r="A123" s="8"/>
      <c r="B123" s="8"/>
      <c r="C123" s="8"/>
      <c r="D123" s="8"/>
      <c r="E123" s="8"/>
      <c r="F123" s="8"/>
      <c r="G123" s="8"/>
    </row>
    <row r="124" spans="1:7" x14ac:dyDescent="0.2">
      <c r="A124" s="8"/>
      <c r="B124" s="8"/>
      <c r="C124" s="8"/>
      <c r="D124" s="8"/>
      <c r="E124" s="8"/>
      <c r="F124" s="8"/>
      <c r="G124" s="8"/>
    </row>
    <row r="125" spans="1:7" x14ac:dyDescent="0.2">
      <c r="A125" s="8"/>
      <c r="B125" s="8"/>
      <c r="C125" s="8"/>
      <c r="D125" s="8"/>
      <c r="E125" s="8"/>
      <c r="F125" s="8"/>
      <c r="G125" s="8"/>
    </row>
    <row r="126" spans="1:7" x14ac:dyDescent="0.2">
      <c r="A126" s="8"/>
      <c r="B126" s="8"/>
      <c r="C126" s="8"/>
      <c r="D126" s="8"/>
      <c r="E126" s="8"/>
      <c r="F126" s="8"/>
      <c r="G126" s="8"/>
    </row>
    <row r="127" spans="1:7" x14ac:dyDescent="0.2">
      <c r="A127" s="8"/>
      <c r="B127" s="8"/>
      <c r="C127" s="8"/>
      <c r="D127" s="8"/>
      <c r="E127" s="8"/>
      <c r="F127" s="8"/>
      <c r="G127" s="8"/>
    </row>
    <row r="128" spans="1:7" x14ac:dyDescent="0.2">
      <c r="A128" s="8"/>
      <c r="B128" s="8"/>
      <c r="C128" s="8"/>
      <c r="D128" s="8"/>
      <c r="E128" s="8"/>
      <c r="F128" s="8"/>
      <c r="G128" s="8"/>
    </row>
    <row r="129" spans="1:7" x14ac:dyDescent="0.2">
      <c r="A129" s="8"/>
      <c r="B129" s="8"/>
      <c r="C129" s="8"/>
      <c r="D129" s="8"/>
      <c r="E129" s="8"/>
      <c r="F129" s="8"/>
      <c r="G129" s="8"/>
    </row>
    <row r="130" spans="1:7" x14ac:dyDescent="0.2">
      <c r="A130" s="8"/>
      <c r="B130" s="8"/>
      <c r="C130" s="8"/>
      <c r="D130" s="8"/>
      <c r="E130" s="8"/>
      <c r="F130" s="8"/>
      <c r="G130" s="8"/>
    </row>
    <row r="131" spans="1:7" x14ac:dyDescent="0.2">
      <c r="A131" s="8"/>
      <c r="B131" s="8"/>
      <c r="C131" s="8"/>
      <c r="D131" s="8"/>
      <c r="E131" s="8"/>
      <c r="F131" s="8"/>
      <c r="G131" s="8"/>
    </row>
    <row r="132" spans="1:7" x14ac:dyDescent="0.2">
      <c r="A132" s="8"/>
      <c r="B132" s="8"/>
      <c r="C132" s="8"/>
      <c r="D132" s="8"/>
      <c r="E132" s="8"/>
      <c r="F132" s="8"/>
      <c r="G132" s="8"/>
    </row>
    <row r="133" spans="1:7" x14ac:dyDescent="0.2">
      <c r="A133" s="8"/>
      <c r="B133" s="8"/>
      <c r="C133" s="8"/>
      <c r="D133" s="8"/>
      <c r="E133" s="8"/>
      <c r="F133" s="8"/>
      <c r="G133" s="8"/>
    </row>
    <row r="134" spans="1:7" x14ac:dyDescent="0.2">
      <c r="A134" s="8"/>
      <c r="B134" s="8"/>
      <c r="C134" s="8"/>
      <c r="D134" s="8"/>
      <c r="E134" s="8"/>
      <c r="F134" s="8"/>
      <c r="G134" s="8"/>
    </row>
    <row r="135" spans="1:7" x14ac:dyDescent="0.2">
      <c r="A135" s="8"/>
      <c r="B135" s="8"/>
      <c r="C135" s="8"/>
      <c r="D135" s="8"/>
      <c r="E135" s="8"/>
      <c r="F135" s="8"/>
      <c r="G135" s="8"/>
    </row>
    <row r="136" spans="1:7" x14ac:dyDescent="0.2">
      <c r="A136" s="8"/>
      <c r="B136" s="8"/>
      <c r="C136" s="8"/>
      <c r="D136" s="8"/>
      <c r="E136" s="8"/>
      <c r="F136" s="8"/>
      <c r="G136" s="8"/>
    </row>
    <row r="137" spans="1:7" x14ac:dyDescent="0.2">
      <c r="A137" s="8"/>
      <c r="B137" s="8"/>
      <c r="C137" s="8"/>
      <c r="D137" s="8"/>
      <c r="E137" s="8"/>
      <c r="F137" s="8"/>
      <c r="G137" s="8"/>
    </row>
    <row r="138" spans="1:7" x14ac:dyDescent="0.2">
      <c r="A138" s="8"/>
      <c r="B138" s="8"/>
      <c r="C138" s="8"/>
      <c r="D138" s="8"/>
      <c r="E138" s="8"/>
      <c r="F138" s="8"/>
      <c r="G138" s="8"/>
    </row>
    <row r="139" spans="1:7" x14ac:dyDescent="0.2">
      <c r="A139" s="8"/>
      <c r="B139" s="8"/>
      <c r="C139" s="8"/>
      <c r="D139" s="8"/>
      <c r="E139" s="8"/>
      <c r="F139" s="8"/>
      <c r="G139" s="8"/>
    </row>
    <row r="140" spans="1:7" x14ac:dyDescent="0.2">
      <c r="A140" s="8"/>
      <c r="B140" s="8"/>
      <c r="C140" s="8"/>
      <c r="D140" s="8"/>
      <c r="E140" s="8"/>
      <c r="F140" s="8"/>
      <c r="G140" s="8"/>
    </row>
    <row r="141" spans="1:7" x14ac:dyDescent="0.2">
      <c r="A141" s="8"/>
      <c r="B141" s="8"/>
      <c r="C141" s="8"/>
      <c r="D141" s="8"/>
      <c r="E141" s="8"/>
      <c r="F141" s="8"/>
      <c r="G141" s="8"/>
    </row>
    <row r="142" spans="1:7" x14ac:dyDescent="0.2">
      <c r="A142" s="8"/>
      <c r="B142" s="8"/>
      <c r="C142" s="8"/>
      <c r="D142" s="8"/>
      <c r="E142" s="8"/>
      <c r="F142" s="8"/>
      <c r="G142" s="8"/>
    </row>
    <row r="143" spans="1:7" x14ac:dyDescent="0.2">
      <c r="A143" s="8"/>
      <c r="B143" s="8"/>
      <c r="C143" s="8"/>
      <c r="D143" s="8"/>
      <c r="E143" s="8"/>
      <c r="F143" s="8"/>
      <c r="G143" s="8"/>
    </row>
    <row r="144" spans="1:7" x14ac:dyDescent="0.2">
      <c r="A144" s="8"/>
      <c r="B144" s="8"/>
      <c r="C144" s="8"/>
      <c r="D144" s="8"/>
      <c r="E144" s="8"/>
      <c r="F144" s="8"/>
      <c r="G144" s="8"/>
    </row>
    <row r="145" spans="1:7" x14ac:dyDescent="0.2">
      <c r="A145" s="8"/>
      <c r="B145" s="8"/>
      <c r="C145" s="8"/>
      <c r="D145" s="8"/>
      <c r="E145" s="8"/>
      <c r="F145" s="8"/>
      <c r="G145" s="8"/>
    </row>
    <row r="146" spans="1:7" x14ac:dyDescent="0.2">
      <c r="A146" s="8"/>
      <c r="B146" s="8"/>
      <c r="C146" s="8"/>
      <c r="D146" s="8"/>
      <c r="E146" s="8"/>
      <c r="F146" s="8"/>
      <c r="G146" s="8"/>
    </row>
    <row r="147" spans="1:7" x14ac:dyDescent="0.2">
      <c r="A147" s="8"/>
      <c r="B147" s="8"/>
      <c r="C147" s="8"/>
      <c r="D147" s="8"/>
      <c r="E147" s="8"/>
      <c r="F147" s="8"/>
      <c r="G147" s="8"/>
    </row>
    <row r="148" spans="1:7" x14ac:dyDescent="0.2">
      <c r="A148" s="8"/>
      <c r="B148" s="8"/>
      <c r="C148" s="8"/>
      <c r="D148" s="8"/>
      <c r="E148" s="8"/>
      <c r="F148" s="8"/>
      <c r="G148" s="8"/>
    </row>
    <row r="149" spans="1:7" x14ac:dyDescent="0.2">
      <c r="A149" s="8"/>
      <c r="B149" s="8"/>
      <c r="C149" s="8"/>
      <c r="D149" s="8"/>
      <c r="E149" s="8"/>
      <c r="F149" s="8"/>
      <c r="G149" s="8"/>
    </row>
    <row r="150" spans="1:7" x14ac:dyDescent="0.2">
      <c r="A150" s="8"/>
      <c r="B150" s="8"/>
      <c r="C150" s="8"/>
      <c r="D150" s="8"/>
      <c r="E150" s="8"/>
      <c r="F150" s="8"/>
      <c r="G150" s="8"/>
    </row>
    <row r="151" spans="1:7" x14ac:dyDescent="0.2">
      <c r="A151" s="8"/>
      <c r="B151" s="8"/>
      <c r="C151" s="8"/>
      <c r="D151" s="8"/>
      <c r="E151" s="8"/>
      <c r="F151" s="8"/>
      <c r="G151" s="8"/>
    </row>
    <row r="152" spans="1:7" x14ac:dyDescent="0.2">
      <c r="A152" s="8"/>
      <c r="B152" s="8"/>
      <c r="C152" s="8"/>
      <c r="D152" s="8"/>
      <c r="E152" s="8"/>
      <c r="F152" s="8"/>
      <c r="G152" s="8"/>
    </row>
    <row r="153" spans="1:7" x14ac:dyDescent="0.2">
      <c r="A153" s="8"/>
      <c r="B153" s="8"/>
      <c r="C153" s="8"/>
      <c r="D153" s="8"/>
      <c r="E153" s="8"/>
      <c r="F153" s="8"/>
      <c r="G153" s="8"/>
    </row>
    <row r="154" spans="1:7" x14ac:dyDescent="0.2">
      <c r="A154" s="8"/>
      <c r="B154" s="8"/>
      <c r="C154" s="8"/>
      <c r="D154" s="8"/>
      <c r="E154" s="8"/>
      <c r="F154" s="8"/>
      <c r="G154" s="8"/>
    </row>
    <row r="155" spans="1:7" x14ac:dyDescent="0.2">
      <c r="A155" s="8"/>
      <c r="B155" s="8"/>
      <c r="C155" s="8"/>
      <c r="D155" s="8"/>
      <c r="E155" s="8"/>
      <c r="F155" s="8"/>
      <c r="G155" s="8"/>
    </row>
    <row r="156" spans="1:7" x14ac:dyDescent="0.2">
      <c r="A156" s="8"/>
      <c r="B156" s="8"/>
      <c r="C156" s="8"/>
      <c r="D156" s="8"/>
      <c r="E156" s="8"/>
      <c r="F156" s="8"/>
      <c r="G156" s="8"/>
    </row>
    <row r="157" spans="1:7" x14ac:dyDescent="0.2">
      <c r="A157" s="8"/>
      <c r="B157" s="8"/>
      <c r="C157" s="8"/>
      <c r="D157" s="8"/>
      <c r="E157" s="8"/>
      <c r="F157" s="8"/>
      <c r="G157" s="8"/>
    </row>
    <row r="158" spans="1:7" x14ac:dyDescent="0.2">
      <c r="A158" s="8"/>
      <c r="B158" s="8"/>
      <c r="C158" s="8"/>
      <c r="D158" s="8"/>
      <c r="E158" s="8"/>
      <c r="F158" s="8"/>
      <c r="G158" s="8"/>
    </row>
    <row r="159" spans="1:7" x14ac:dyDescent="0.2">
      <c r="A159" s="8"/>
      <c r="B159" s="8"/>
      <c r="C159" s="8"/>
      <c r="D159" s="8"/>
      <c r="E159" s="8"/>
      <c r="F159" s="8"/>
      <c r="G159" s="8"/>
    </row>
    <row r="160" spans="1:7" x14ac:dyDescent="0.2">
      <c r="A160" s="8"/>
      <c r="B160" s="8"/>
      <c r="C160" s="8"/>
      <c r="D160" s="8"/>
      <c r="E160" s="8"/>
      <c r="F160" s="8"/>
      <c r="G160" s="8"/>
    </row>
    <row r="161" spans="1:7" x14ac:dyDescent="0.2">
      <c r="A161" s="8"/>
      <c r="B161" s="8"/>
      <c r="C161" s="8"/>
      <c r="D161" s="8"/>
      <c r="E161" s="8"/>
      <c r="F161" s="8"/>
      <c r="G161" s="8"/>
    </row>
    <row r="162" spans="1:7" x14ac:dyDescent="0.2">
      <c r="A162" s="8"/>
      <c r="B162" s="8"/>
      <c r="C162" s="8"/>
      <c r="D162" s="8"/>
      <c r="E162" s="8"/>
      <c r="F162" s="8"/>
      <c r="G162" s="8"/>
    </row>
    <row r="163" spans="1:7" x14ac:dyDescent="0.2">
      <c r="A163" s="8"/>
      <c r="B163" s="8"/>
      <c r="C163" s="8"/>
      <c r="D163" s="8"/>
      <c r="E163" s="8"/>
      <c r="F163" s="8"/>
      <c r="G163" s="8"/>
    </row>
    <row r="164" spans="1:7" x14ac:dyDescent="0.2">
      <c r="A164" s="8"/>
      <c r="B164" s="8"/>
      <c r="C164" s="8"/>
      <c r="D164" s="8"/>
      <c r="E164" s="8"/>
      <c r="F164" s="8"/>
      <c r="G164" s="8"/>
    </row>
    <row r="165" spans="1:7" x14ac:dyDescent="0.2">
      <c r="A165" s="8"/>
      <c r="B165" s="8"/>
      <c r="C165" s="8"/>
      <c r="D165" s="8"/>
      <c r="E165" s="8"/>
      <c r="F165" s="8"/>
      <c r="G165" s="8"/>
    </row>
    <row r="166" spans="1:7" x14ac:dyDescent="0.2">
      <c r="A166" s="8"/>
      <c r="B166" s="8"/>
      <c r="C166" s="8"/>
      <c r="D166" s="8"/>
      <c r="E166" s="8"/>
      <c r="F166" s="8"/>
      <c r="G166" s="8"/>
    </row>
    <row r="167" spans="1:7" x14ac:dyDescent="0.2">
      <c r="A167" s="8"/>
      <c r="B167" s="8"/>
      <c r="C167" s="8"/>
      <c r="D167" s="8"/>
      <c r="E167" s="8"/>
      <c r="F167" s="8"/>
      <c r="G167" s="8"/>
    </row>
    <row r="168" spans="1:7" x14ac:dyDescent="0.2">
      <c r="A168" s="8"/>
      <c r="B168" s="8"/>
      <c r="C168" s="8"/>
      <c r="D168" s="8"/>
      <c r="E168" s="8"/>
      <c r="F168" s="8"/>
      <c r="G168" s="8"/>
    </row>
    <row r="169" spans="1:7" x14ac:dyDescent="0.2">
      <c r="A169" s="8"/>
      <c r="B169" s="8"/>
      <c r="C169" s="8"/>
      <c r="D169" s="8"/>
      <c r="E169" s="8"/>
      <c r="F169" s="8"/>
      <c r="G169" s="8"/>
    </row>
    <row r="170" spans="1:7" x14ac:dyDescent="0.2">
      <c r="A170" s="8"/>
      <c r="B170" s="8"/>
      <c r="C170" s="8"/>
      <c r="D170" s="8"/>
      <c r="E170" s="8"/>
      <c r="F170" s="8"/>
      <c r="G170" s="8"/>
    </row>
    <row r="171" spans="1:7" x14ac:dyDescent="0.2">
      <c r="A171" s="8"/>
      <c r="B171" s="8"/>
      <c r="C171" s="8"/>
      <c r="D171" s="8"/>
      <c r="E171" s="8"/>
      <c r="F171" s="8"/>
      <c r="G171" s="8"/>
    </row>
    <row r="172" spans="1:7" x14ac:dyDescent="0.2">
      <c r="A172" s="8"/>
      <c r="B172" s="8"/>
      <c r="C172" s="8"/>
      <c r="D172" s="8"/>
      <c r="E172" s="8"/>
      <c r="F172" s="8"/>
      <c r="G172" s="8"/>
    </row>
    <row r="173" spans="1:7" x14ac:dyDescent="0.2">
      <c r="A173" s="8"/>
      <c r="B173" s="8"/>
      <c r="C173" s="8"/>
      <c r="D173" s="8"/>
      <c r="E173" s="8"/>
      <c r="F173" s="8"/>
      <c r="G173" s="8"/>
    </row>
    <row r="174" spans="1:7" x14ac:dyDescent="0.2">
      <c r="A174" s="8"/>
      <c r="B174" s="8"/>
      <c r="C174" s="8"/>
      <c r="D174" s="8"/>
      <c r="E174" s="8"/>
      <c r="F174" s="8"/>
      <c r="G174" s="8"/>
    </row>
    <row r="175" spans="1:7" x14ac:dyDescent="0.2">
      <c r="A175" s="8"/>
      <c r="B175" s="8"/>
      <c r="C175" s="8"/>
      <c r="D175" s="8"/>
      <c r="E175" s="8"/>
      <c r="F175" s="8"/>
      <c r="G175" s="8"/>
    </row>
    <row r="176" spans="1:7" x14ac:dyDescent="0.2">
      <c r="A176" s="1"/>
      <c r="B176" s="2"/>
      <c r="C176" s="2"/>
      <c r="D176" s="2"/>
      <c r="E176" s="2"/>
      <c r="F176" s="3"/>
      <c r="G176" s="8"/>
    </row>
    <row r="177" spans="1:7" x14ac:dyDescent="0.2">
      <c r="A177" s="1"/>
      <c r="B177" s="2"/>
      <c r="C177" s="2"/>
      <c r="D177" s="2"/>
      <c r="E177" s="2"/>
      <c r="F177" s="3"/>
      <c r="G177" s="8"/>
    </row>
    <row r="178" spans="1:7" x14ac:dyDescent="0.2">
      <c r="A178" s="8"/>
      <c r="B178" s="8"/>
      <c r="C178" s="8"/>
      <c r="D178" s="8"/>
      <c r="E178" s="8"/>
      <c r="F178" s="8"/>
      <c r="G178" s="8"/>
    </row>
    <row r="179" spans="1:7" x14ac:dyDescent="0.2">
      <c r="A179" s="2"/>
      <c r="B179" s="2"/>
      <c r="C179" s="2"/>
      <c r="D179" s="2"/>
      <c r="E179" s="2"/>
      <c r="F179" s="2"/>
      <c r="G179" s="8"/>
    </row>
    <row r="180" spans="1:7" x14ac:dyDescent="0.2">
      <c r="A180" s="3"/>
      <c r="B180" s="3"/>
      <c r="C180" s="3"/>
      <c r="D180" s="3"/>
      <c r="E180" s="3"/>
      <c r="F180" s="3"/>
      <c r="G180" s="8"/>
    </row>
    <row r="181" spans="1:7" x14ac:dyDescent="0.2">
      <c r="A181" s="8"/>
      <c r="B181" s="8"/>
      <c r="C181" s="8"/>
      <c r="D181" s="8"/>
      <c r="E181" s="8"/>
      <c r="F181" s="8"/>
      <c r="G181" s="8"/>
    </row>
    <row r="182" spans="1:7" x14ac:dyDescent="0.2">
      <c r="A182" s="8"/>
      <c r="B182" s="8"/>
      <c r="C182" s="8"/>
      <c r="D182" s="8"/>
      <c r="E182" s="8"/>
      <c r="F182" s="8"/>
      <c r="G182" s="8"/>
    </row>
    <row r="183" spans="1:7" x14ac:dyDescent="0.2">
      <c r="A183" s="8"/>
      <c r="B183" s="8"/>
      <c r="C183" s="8"/>
      <c r="D183" s="8"/>
      <c r="E183" s="8"/>
      <c r="F183" s="8"/>
      <c r="G183" s="8"/>
    </row>
    <row r="184" spans="1:7" x14ac:dyDescent="0.2">
      <c r="A184" s="8"/>
      <c r="B184" s="8"/>
      <c r="C184" s="8"/>
      <c r="D184" s="8"/>
      <c r="E184" s="8"/>
      <c r="F184" s="8"/>
      <c r="G184" s="8"/>
    </row>
    <row r="185" spans="1:7" x14ac:dyDescent="0.2">
      <c r="A185" s="8"/>
      <c r="B185" s="8"/>
      <c r="C185" s="8"/>
      <c r="D185" s="8"/>
      <c r="E185" s="8"/>
      <c r="F185" s="8"/>
      <c r="G185" s="8"/>
    </row>
    <row r="186" spans="1:7" x14ac:dyDescent="0.2">
      <c r="A186" s="8"/>
      <c r="B186" s="8"/>
      <c r="C186" s="8"/>
      <c r="D186" s="8"/>
      <c r="E186" s="8"/>
      <c r="F186" s="8"/>
      <c r="G186" s="8"/>
    </row>
    <row r="187" spans="1:7" x14ac:dyDescent="0.2">
      <c r="A187" s="8"/>
      <c r="B187" s="8"/>
      <c r="C187" s="8"/>
      <c r="D187" s="8"/>
      <c r="E187" s="8"/>
      <c r="F187" s="8"/>
      <c r="G187" s="8"/>
    </row>
    <row r="188" spans="1:7" x14ac:dyDescent="0.2">
      <c r="A188" s="8"/>
      <c r="B188" s="8"/>
      <c r="C188" s="8"/>
      <c r="D188" s="8"/>
      <c r="E188" s="8"/>
      <c r="F188" s="8"/>
      <c r="G188" s="8"/>
    </row>
    <row r="189" spans="1:7" x14ac:dyDescent="0.2">
      <c r="A189" s="8"/>
      <c r="B189" s="8"/>
      <c r="C189" s="8"/>
      <c r="D189" s="8"/>
      <c r="E189" s="8"/>
      <c r="F189" s="8"/>
      <c r="G189" s="8"/>
    </row>
    <row r="190" spans="1:7" x14ac:dyDescent="0.2">
      <c r="A190" s="8"/>
      <c r="B190" s="8"/>
      <c r="C190" s="8"/>
      <c r="D190" s="8"/>
      <c r="E190" s="8"/>
      <c r="F190" s="8"/>
      <c r="G190" s="8"/>
    </row>
    <row r="191" spans="1:7" x14ac:dyDescent="0.2">
      <c r="A191" s="8"/>
      <c r="B191" s="8"/>
      <c r="C191" s="8"/>
      <c r="D191" s="8"/>
      <c r="E191" s="8"/>
      <c r="F191" s="8"/>
      <c r="G191" s="8"/>
    </row>
    <row r="192" spans="1:7" x14ac:dyDescent="0.2">
      <c r="A192" s="8"/>
      <c r="B192" s="8"/>
      <c r="C192" s="8"/>
      <c r="D192" s="8"/>
      <c r="E192" s="8"/>
      <c r="F192" s="8"/>
      <c r="G192" s="8"/>
    </row>
    <row r="193" spans="1:7" x14ac:dyDescent="0.2">
      <c r="A193" s="8"/>
      <c r="B193" s="8"/>
      <c r="C193" s="8"/>
      <c r="D193" s="8"/>
      <c r="E193" s="8"/>
      <c r="F193" s="8"/>
      <c r="G193" s="8"/>
    </row>
    <row r="194" spans="1:7" x14ac:dyDescent="0.2">
      <c r="A194" s="8"/>
      <c r="B194" s="8"/>
      <c r="C194" s="8"/>
      <c r="D194" s="8"/>
      <c r="E194" s="8"/>
      <c r="F194" s="8"/>
      <c r="G194" s="8"/>
    </row>
    <row r="195" spans="1:7" x14ac:dyDescent="0.2">
      <c r="A195" s="8"/>
      <c r="B195" s="8"/>
      <c r="C195" s="8"/>
      <c r="D195" s="8"/>
      <c r="E195" s="8"/>
      <c r="F195" s="8"/>
      <c r="G195" s="8"/>
    </row>
    <row r="196" spans="1:7" x14ac:dyDescent="0.2">
      <c r="A196" s="8"/>
      <c r="B196" s="8"/>
      <c r="C196" s="8"/>
      <c r="D196" s="8"/>
      <c r="E196" s="8"/>
      <c r="F196" s="8"/>
      <c r="G196" s="8"/>
    </row>
    <row r="197" spans="1:7" x14ac:dyDescent="0.2">
      <c r="A197" s="8"/>
      <c r="B197" s="8"/>
      <c r="C197" s="8"/>
      <c r="D197" s="8"/>
      <c r="E197" s="8"/>
      <c r="F197" s="8"/>
      <c r="G197" s="8"/>
    </row>
    <row r="198" spans="1:7" x14ac:dyDescent="0.2">
      <c r="A198" s="8"/>
      <c r="B198" s="8"/>
      <c r="C198" s="8"/>
      <c r="D198" s="8"/>
      <c r="E198" s="8"/>
      <c r="F198" s="8"/>
      <c r="G198" s="8"/>
    </row>
    <row r="199" spans="1:7" x14ac:dyDescent="0.2">
      <c r="A199" s="8"/>
      <c r="B199" s="8"/>
      <c r="C199" s="8"/>
      <c r="D199" s="8"/>
      <c r="E199" s="8"/>
      <c r="F199" s="8"/>
      <c r="G199" s="8"/>
    </row>
    <row r="200" spans="1:7" x14ac:dyDescent="0.2">
      <c r="A200" s="8"/>
      <c r="B200" s="8"/>
      <c r="C200" s="8"/>
      <c r="D200" s="8"/>
      <c r="E200" s="8"/>
      <c r="F200" s="8"/>
      <c r="G200" s="8"/>
    </row>
    <row r="201" spans="1:7" x14ac:dyDescent="0.2">
      <c r="A201" s="8"/>
      <c r="B201" s="8"/>
      <c r="C201" s="8"/>
      <c r="D201" s="8"/>
      <c r="E201" s="8"/>
      <c r="F201" s="8"/>
      <c r="G201" s="8"/>
    </row>
    <row r="202" spans="1:7" x14ac:dyDescent="0.2">
      <c r="A202" s="8"/>
      <c r="B202" s="8"/>
      <c r="C202" s="8"/>
      <c r="D202" s="8"/>
      <c r="E202" s="8"/>
      <c r="F202" s="8"/>
      <c r="G202" s="8"/>
    </row>
    <row r="203" spans="1:7" x14ac:dyDescent="0.2">
      <c r="A203" s="8"/>
      <c r="B203" s="8"/>
      <c r="C203" s="8"/>
      <c r="D203" s="8"/>
      <c r="E203" s="8"/>
      <c r="F203" s="8"/>
      <c r="G203" s="8"/>
    </row>
    <row r="204" spans="1:7" x14ac:dyDescent="0.2">
      <c r="A204" s="8"/>
      <c r="B204" s="8"/>
      <c r="C204" s="8"/>
      <c r="D204" s="8"/>
      <c r="E204" s="8"/>
      <c r="F204" s="8"/>
      <c r="G204" s="8"/>
    </row>
    <row r="205" spans="1:7" x14ac:dyDescent="0.2">
      <c r="A205" s="8"/>
      <c r="B205" s="8"/>
      <c r="C205" s="8"/>
      <c r="D205" s="8"/>
      <c r="E205" s="8"/>
      <c r="F205" s="8"/>
      <c r="G205" s="8"/>
    </row>
    <row r="206" spans="1:7" x14ac:dyDescent="0.2">
      <c r="A206" s="8"/>
      <c r="B206" s="8"/>
      <c r="C206" s="8"/>
      <c r="D206" s="8"/>
      <c r="E206" s="8"/>
      <c r="F206" s="8"/>
      <c r="G206" s="8"/>
    </row>
    <row r="207" spans="1:7" x14ac:dyDescent="0.2">
      <c r="A207" s="8"/>
      <c r="B207" s="8"/>
      <c r="C207" s="8"/>
      <c r="D207" s="8"/>
      <c r="E207" s="8"/>
      <c r="F207" s="8"/>
      <c r="G207" s="8"/>
    </row>
    <row r="208" spans="1:7" x14ac:dyDescent="0.2">
      <c r="A208" s="8"/>
      <c r="B208" s="8"/>
      <c r="C208" s="8"/>
      <c r="D208" s="8"/>
      <c r="E208" s="8"/>
      <c r="F208" s="8"/>
      <c r="G208" s="8"/>
    </row>
    <row r="209" spans="1:7" x14ac:dyDescent="0.2">
      <c r="A209" s="8"/>
      <c r="B209" s="8"/>
      <c r="C209" s="8"/>
      <c r="D209" s="8"/>
      <c r="E209" s="8"/>
      <c r="F209" s="8"/>
      <c r="G209" s="8"/>
    </row>
    <row r="210" spans="1:7" x14ac:dyDescent="0.2">
      <c r="A210" s="8"/>
      <c r="B210" s="8"/>
      <c r="C210" s="8"/>
      <c r="D210" s="8"/>
      <c r="E210" s="8"/>
      <c r="F210" s="8"/>
      <c r="G210" s="8"/>
    </row>
    <row r="211" spans="1:7" x14ac:dyDescent="0.2">
      <c r="A211" s="8"/>
      <c r="B211" s="8"/>
      <c r="C211" s="8"/>
      <c r="D211" s="8"/>
      <c r="E211" s="8"/>
      <c r="F211" s="8"/>
      <c r="G211" s="8"/>
    </row>
    <row r="212" spans="1:7" x14ac:dyDescent="0.2">
      <c r="A212" s="8"/>
      <c r="B212" s="8"/>
      <c r="C212" s="8"/>
      <c r="D212" s="8"/>
      <c r="E212" s="8"/>
      <c r="F212" s="8"/>
      <c r="G212" s="8"/>
    </row>
    <row r="213" spans="1:7" x14ac:dyDescent="0.2">
      <c r="A213" s="8"/>
      <c r="B213" s="8"/>
      <c r="C213" s="8"/>
      <c r="D213" s="8"/>
      <c r="E213" s="8"/>
      <c r="F213" s="8"/>
      <c r="G213" s="8"/>
    </row>
    <row r="214" spans="1:7" x14ac:dyDescent="0.2">
      <c r="A214" s="8"/>
      <c r="B214" s="8"/>
      <c r="C214" s="8"/>
      <c r="D214" s="8"/>
      <c r="E214" s="8"/>
      <c r="F214" s="8"/>
      <c r="G214" s="8"/>
    </row>
    <row r="215" spans="1:7" x14ac:dyDescent="0.2">
      <c r="A215" s="8"/>
      <c r="B215" s="8"/>
      <c r="C215" s="8"/>
      <c r="D215" s="8"/>
      <c r="E215" s="8"/>
      <c r="F215" s="8"/>
      <c r="G215" s="8"/>
    </row>
    <row r="216" spans="1:7" x14ac:dyDescent="0.2">
      <c r="A216" s="8"/>
      <c r="B216" s="8"/>
      <c r="C216" s="8"/>
      <c r="D216" s="8"/>
      <c r="E216" s="8"/>
      <c r="F216" s="8"/>
      <c r="G216" s="8"/>
    </row>
    <row r="217" spans="1:7" x14ac:dyDescent="0.2">
      <c r="A217" s="8"/>
      <c r="B217" s="8"/>
      <c r="C217" s="8"/>
      <c r="D217" s="8"/>
      <c r="E217" s="8"/>
      <c r="F217" s="8"/>
      <c r="G217" s="8"/>
    </row>
    <row r="218" spans="1:7" x14ac:dyDescent="0.2">
      <c r="A218" s="8"/>
      <c r="B218" s="8"/>
      <c r="C218" s="8"/>
      <c r="D218" s="8"/>
      <c r="E218" s="8"/>
      <c r="F218" s="8"/>
      <c r="G218" s="8"/>
    </row>
    <row r="219" spans="1:7" x14ac:dyDescent="0.2">
      <c r="A219" s="8"/>
      <c r="B219" s="8"/>
      <c r="C219" s="8"/>
      <c r="D219" s="8"/>
      <c r="E219" s="8"/>
      <c r="F219" s="8"/>
      <c r="G219" s="8"/>
    </row>
    <row r="220" spans="1:7" x14ac:dyDescent="0.2">
      <c r="A220" s="8"/>
      <c r="B220" s="8"/>
      <c r="C220" s="8"/>
      <c r="D220" s="8"/>
      <c r="E220" s="8"/>
      <c r="F220" s="8"/>
      <c r="G220" s="8"/>
    </row>
    <row r="221" spans="1:7" x14ac:dyDescent="0.2">
      <c r="A221" s="8"/>
      <c r="B221" s="8"/>
      <c r="C221" s="8"/>
      <c r="D221" s="8"/>
      <c r="E221" s="8"/>
      <c r="F221" s="8"/>
      <c r="G221" s="8"/>
    </row>
    <row r="222" spans="1:7" x14ac:dyDescent="0.2">
      <c r="A222" s="8"/>
      <c r="B222" s="8"/>
      <c r="C222" s="8"/>
      <c r="D222" s="8"/>
      <c r="E222" s="8"/>
      <c r="F222" s="8"/>
      <c r="G222" s="8"/>
    </row>
    <row r="223" spans="1:7" x14ac:dyDescent="0.2">
      <c r="A223" s="8"/>
      <c r="B223" s="8"/>
      <c r="C223" s="8"/>
      <c r="D223" s="8"/>
      <c r="E223" s="8"/>
      <c r="F223" s="8"/>
      <c r="G223" s="8"/>
    </row>
    <row r="224" spans="1:7" x14ac:dyDescent="0.2">
      <c r="A224" s="8"/>
      <c r="B224" s="8"/>
      <c r="C224" s="8"/>
      <c r="D224" s="8"/>
      <c r="E224" s="8"/>
      <c r="F224" s="8"/>
      <c r="G224" s="8"/>
    </row>
    <row r="225" spans="1:7" x14ac:dyDescent="0.2">
      <c r="A225" s="8"/>
      <c r="B225" s="8"/>
      <c r="C225" s="8"/>
      <c r="D225" s="8"/>
      <c r="E225" s="8"/>
      <c r="F225" s="8"/>
      <c r="G225" s="8"/>
    </row>
    <row r="226" spans="1:7" x14ac:dyDescent="0.2">
      <c r="A226" s="8"/>
      <c r="B226" s="8"/>
      <c r="C226" s="8"/>
      <c r="D226" s="8"/>
      <c r="E226" s="8"/>
      <c r="F226" s="8"/>
      <c r="G226" s="8"/>
    </row>
    <row r="227" spans="1:7" x14ac:dyDescent="0.2">
      <c r="A227" s="8"/>
      <c r="B227" s="8"/>
      <c r="C227" s="8"/>
      <c r="D227" s="8"/>
      <c r="E227" s="8"/>
      <c r="F227" s="8"/>
      <c r="G227" s="8"/>
    </row>
    <row r="228" spans="1:7" x14ac:dyDescent="0.2">
      <c r="A228" s="8"/>
      <c r="B228" s="8"/>
      <c r="C228" s="8"/>
      <c r="D228" s="8"/>
      <c r="E228" s="8"/>
      <c r="F228" s="8"/>
      <c r="G228" s="8"/>
    </row>
    <row r="229" spans="1:7" x14ac:dyDescent="0.2">
      <c r="A229" s="8"/>
      <c r="B229" s="8"/>
      <c r="C229" s="8"/>
      <c r="D229" s="8"/>
      <c r="E229" s="8"/>
      <c r="F229" s="8"/>
      <c r="G229" s="8"/>
    </row>
    <row r="230" spans="1:7" x14ac:dyDescent="0.2">
      <c r="A230" s="8"/>
      <c r="B230" s="8"/>
      <c r="C230" s="8"/>
      <c r="D230" s="8"/>
      <c r="E230" s="8"/>
      <c r="F230" s="8"/>
      <c r="G230" s="8"/>
    </row>
    <row r="231" spans="1:7" x14ac:dyDescent="0.2">
      <c r="A231" s="8"/>
      <c r="B231" s="8"/>
      <c r="C231" s="8"/>
      <c r="D231" s="8"/>
      <c r="E231" s="8"/>
      <c r="F231" s="8"/>
      <c r="G231" s="8"/>
    </row>
    <row r="232" spans="1:7" x14ac:dyDescent="0.2">
      <c r="A232" s="8"/>
      <c r="B232" s="8"/>
      <c r="C232" s="8"/>
      <c r="D232" s="8"/>
      <c r="E232" s="8"/>
      <c r="F232" s="8"/>
      <c r="G232" s="8"/>
    </row>
    <row r="233" spans="1:7" x14ac:dyDescent="0.2">
      <c r="A233" s="8"/>
      <c r="B233" s="8"/>
      <c r="C233" s="8"/>
      <c r="D233" s="8"/>
      <c r="E233" s="8"/>
      <c r="F233" s="8"/>
      <c r="G233" s="8"/>
    </row>
    <row r="234" spans="1:7" x14ac:dyDescent="0.2">
      <c r="A234" s="8"/>
      <c r="B234" s="8"/>
      <c r="C234" s="8"/>
      <c r="D234" s="8"/>
      <c r="E234" s="8"/>
      <c r="F234" s="8"/>
      <c r="G234" s="8"/>
    </row>
    <row r="235" spans="1:7" x14ac:dyDescent="0.2">
      <c r="A235" s="8"/>
      <c r="B235" s="8"/>
      <c r="C235" s="8"/>
      <c r="D235" s="8"/>
      <c r="E235" s="8"/>
      <c r="F235" s="8"/>
      <c r="G235" s="8"/>
    </row>
    <row r="236" spans="1:7" x14ac:dyDescent="0.2">
      <c r="A236" s="8"/>
      <c r="B236" s="8"/>
      <c r="C236" s="8"/>
      <c r="D236" s="8"/>
      <c r="E236" s="8"/>
      <c r="F236" s="8"/>
      <c r="G236" s="8"/>
    </row>
    <row r="237" spans="1:7" x14ac:dyDescent="0.2">
      <c r="A237" s="1"/>
      <c r="B237" s="2"/>
      <c r="C237" s="2"/>
      <c r="D237" s="2"/>
      <c r="E237" s="2"/>
      <c r="F237" s="3"/>
      <c r="G237" s="8"/>
    </row>
    <row r="238" spans="1:7" x14ac:dyDescent="0.2">
      <c r="A238" s="1"/>
      <c r="B238" s="2"/>
      <c r="C238" s="2"/>
      <c r="D238" s="2"/>
      <c r="E238" s="2"/>
      <c r="F238" s="3"/>
      <c r="G238" s="8"/>
    </row>
    <row r="239" spans="1:7" x14ac:dyDescent="0.2">
      <c r="A239" s="8"/>
      <c r="B239" s="8"/>
      <c r="C239" s="8"/>
      <c r="D239" s="8"/>
      <c r="E239" s="8"/>
      <c r="F239" s="8"/>
      <c r="G239" s="8"/>
    </row>
    <row r="240" spans="1:7" x14ac:dyDescent="0.2">
      <c r="A240" s="2"/>
      <c r="B240" s="2"/>
      <c r="C240" s="2"/>
      <c r="D240" s="2"/>
      <c r="E240" s="2"/>
      <c r="F240" s="2"/>
      <c r="G240" s="8"/>
    </row>
    <row r="241" spans="1:7" x14ac:dyDescent="0.2">
      <c r="A241" s="3"/>
      <c r="B241" s="3"/>
      <c r="C241" s="3"/>
      <c r="D241" s="3"/>
      <c r="E241" s="3"/>
      <c r="F241" s="3"/>
      <c r="G241" s="8"/>
    </row>
    <row r="242" spans="1:7" x14ac:dyDescent="0.2">
      <c r="A242" s="8"/>
      <c r="B242" s="8"/>
      <c r="C242" s="8"/>
      <c r="D242" s="8"/>
      <c r="E242" s="8"/>
      <c r="F242" s="8"/>
      <c r="G242" s="8"/>
    </row>
    <row r="243" spans="1:7" x14ac:dyDescent="0.2">
      <c r="A243" s="8"/>
      <c r="B243" s="8"/>
      <c r="C243" s="8"/>
      <c r="D243" s="8"/>
      <c r="E243" s="8"/>
      <c r="F243" s="8"/>
      <c r="G243" s="8"/>
    </row>
    <row r="244" spans="1:7" x14ac:dyDescent="0.2">
      <c r="A244" s="8"/>
      <c r="B244" s="8"/>
      <c r="C244" s="8"/>
      <c r="D244" s="8"/>
      <c r="E244" s="8"/>
      <c r="F244" s="8"/>
      <c r="G244" s="8"/>
    </row>
    <row r="245" spans="1:7" x14ac:dyDescent="0.2">
      <c r="A245" s="8"/>
      <c r="B245" s="8"/>
      <c r="C245" s="8"/>
      <c r="D245" s="8"/>
      <c r="E245" s="8"/>
      <c r="F245" s="8"/>
      <c r="G245" s="8"/>
    </row>
    <row r="246" spans="1:7" x14ac:dyDescent="0.2">
      <c r="A246" s="8"/>
      <c r="B246" s="8"/>
      <c r="C246" s="8"/>
      <c r="D246" s="8"/>
      <c r="E246" s="8"/>
      <c r="F246" s="8"/>
      <c r="G246" s="8"/>
    </row>
    <row r="247" spans="1:7" x14ac:dyDescent="0.2">
      <c r="A247" s="8"/>
      <c r="B247" s="8"/>
      <c r="C247" s="8"/>
      <c r="D247" s="8"/>
      <c r="E247" s="8"/>
      <c r="F247" s="8"/>
      <c r="G247" s="8"/>
    </row>
    <row r="248" spans="1:7" x14ac:dyDescent="0.2">
      <c r="A248" s="8"/>
      <c r="B248" s="8"/>
      <c r="C248" s="8"/>
      <c r="D248" s="8"/>
      <c r="E248" s="8"/>
      <c r="F248" s="8"/>
      <c r="G248" s="8"/>
    </row>
    <row r="249" spans="1:7" x14ac:dyDescent="0.2">
      <c r="A249" s="8"/>
      <c r="B249" s="8"/>
      <c r="C249" s="8"/>
      <c r="D249" s="8"/>
      <c r="E249" s="8"/>
      <c r="F249" s="8"/>
      <c r="G249" s="8"/>
    </row>
    <row r="250" spans="1:7" x14ac:dyDescent="0.2">
      <c r="A250" s="8"/>
      <c r="B250" s="8"/>
      <c r="C250" s="8"/>
      <c r="D250" s="8"/>
      <c r="E250" s="8"/>
      <c r="F250" s="8"/>
      <c r="G250" s="8"/>
    </row>
    <row r="251" spans="1:7" x14ac:dyDescent="0.2">
      <c r="A251" s="8"/>
      <c r="B251" s="8"/>
      <c r="C251" s="8"/>
      <c r="D251" s="8"/>
      <c r="E251" s="8"/>
      <c r="F251" s="8"/>
      <c r="G251" s="8"/>
    </row>
    <row r="252" spans="1:7" x14ac:dyDescent="0.2">
      <c r="A252" s="8"/>
      <c r="B252" s="8"/>
      <c r="C252" s="8"/>
      <c r="D252" s="8"/>
      <c r="E252" s="8"/>
      <c r="F252" s="8"/>
      <c r="G252" s="8"/>
    </row>
    <row r="253" spans="1:7" x14ac:dyDescent="0.2">
      <c r="A253" s="8"/>
      <c r="B253" s="8"/>
      <c r="C253" s="8"/>
      <c r="D253" s="8"/>
      <c r="E253" s="8"/>
      <c r="F253" s="8"/>
      <c r="G253" s="8"/>
    </row>
    <row r="254" spans="1:7" x14ac:dyDescent="0.2">
      <c r="A254" s="8"/>
      <c r="B254" s="8"/>
      <c r="C254" s="8"/>
      <c r="D254" s="8"/>
      <c r="E254" s="8"/>
      <c r="F254" s="8"/>
      <c r="G254" s="8"/>
    </row>
    <row r="255" spans="1:7" x14ac:dyDescent="0.2">
      <c r="A255" s="8"/>
      <c r="B255" s="8"/>
      <c r="C255" s="8"/>
      <c r="D255" s="8"/>
      <c r="E255" s="8"/>
      <c r="F255" s="8"/>
      <c r="G255" s="8"/>
    </row>
    <row r="256" spans="1:7" x14ac:dyDescent="0.2">
      <c r="A256" s="8"/>
      <c r="B256" s="8"/>
      <c r="C256" s="8"/>
      <c r="D256" s="8"/>
      <c r="E256" s="8"/>
      <c r="F256" s="8"/>
      <c r="G256" s="8"/>
    </row>
    <row r="257" spans="1:7" x14ac:dyDescent="0.2">
      <c r="A257" s="8"/>
      <c r="B257" s="8"/>
      <c r="C257" s="8"/>
      <c r="D257" s="8"/>
      <c r="E257" s="8"/>
      <c r="F257" s="8"/>
      <c r="G257" s="8"/>
    </row>
    <row r="258" spans="1:7" x14ac:dyDescent="0.2">
      <c r="A258" s="8"/>
      <c r="B258" s="8"/>
      <c r="C258" s="8"/>
      <c r="D258" s="8"/>
      <c r="E258" s="8"/>
      <c r="F258" s="8"/>
      <c r="G258" s="8"/>
    </row>
    <row r="259" spans="1:7" x14ac:dyDescent="0.2">
      <c r="A259" s="8"/>
      <c r="B259" s="8"/>
      <c r="C259" s="8"/>
      <c r="D259" s="8"/>
      <c r="E259" s="8"/>
      <c r="F259" s="8"/>
      <c r="G259" s="8"/>
    </row>
    <row r="260" spans="1:7" x14ac:dyDescent="0.2">
      <c r="A260" s="8"/>
      <c r="B260" s="8"/>
      <c r="C260" s="8"/>
      <c r="D260" s="8"/>
      <c r="E260" s="8"/>
      <c r="F260" s="8"/>
      <c r="G260" s="8"/>
    </row>
    <row r="261" spans="1:7" x14ac:dyDescent="0.2">
      <c r="A261" s="8"/>
      <c r="B261" s="8"/>
      <c r="C261" s="8"/>
      <c r="D261" s="8"/>
      <c r="E261" s="8"/>
      <c r="F261" s="8"/>
      <c r="G261" s="8"/>
    </row>
    <row r="262" spans="1:7" x14ac:dyDescent="0.2">
      <c r="A262" s="8"/>
      <c r="B262" s="8"/>
      <c r="C262" s="8"/>
      <c r="D262" s="8"/>
      <c r="E262" s="8"/>
      <c r="F262" s="8"/>
      <c r="G262" s="8"/>
    </row>
    <row r="263" spans="1:7" x14ac:dyDescent="0.2">
      <c r="A263" s="8"/>
      <c r="B263" s="8"/>
      <c r="C263" s="8"/>
      <c r="D263" s="8"/>
      <c r="E263" s="8"/>
      <c r="F263" s="8"/>
      <c r="G263" s="8"/>
    </row>
    <row r="264" spans="1:7" x14ac:dyDescent="0.2">
      <c r="A264" s="8"/>
      <c r="B264" s="8"/>
      <c r="C264" s="8"/>
      <c r="D264" s="8"/>
      <c r="E264" s="8"/>
      <c r="F264" s="8"/>
      <c r="G264" s="8"/>
    </row>
    <row r="265" spans="1:7" x14ac:dyDescent="0.2">
      <c r="A265" s="8"/>
      <c r="B265" s="8"/>
      <c r="C265" s="8"/>
      <c r="D265" s="8"/>
      <c r="E265" s="8"/>
      <c r="F265" s="8"/>
      <c r="G265" s="8"/>
    </row>
    <row r="266" spans="1:7" x14ac:dyDescent="0.2">
      <c r="A266" s="8"/>
      <c r="B266" s="8"/>
      <c r="C266" s="8"/>
      <c r="D266" s="8"/>
      <c r="E266" s="8"/>
      <c r="F266" s="8"/>
      <c r="G266" s="8"/>
    </row>
    <row r="267" spans="1:7" x14ac:dyDescent="0.2">
      <c r="A267" s="8"/>
      <c r="B267" s="8"/>
      <c r="C267" s="8"/>
      <c r="D267" s="8"/>
      <c r="E267" s="8"/>
      <c r="F267" s="8"/>
      <c r="G267" s="8"/>
    </row>
    <row r="268" spans="1:7" x14ac:dyDescent="0.2">
      <c r="A268" s="8"/>
      <c r="B268" s="8"/>
      <c r="C268" s="8"/>
      <c r="D268" s="8"/>
      <c r="E268" s="8"/>
      <c r="F268" s="8"/>
      <c r="G268" s="8"/>
    </row>
    <row r="269" spans="1:7" x14ac:dyDescent="0.2">
      <c r="A269" s="8"/>
      <c r="B269" s="8"/>
      <c r="C269" s="8"/>
      <c r="D269" s="8"/>
      <c r="E269" s="8"/>
      <c r="F269" s="8"/>
      <c r="G269" s="8"/>
    </row>
    <row r="270" spans="1:7" x14ac:dyDescent="0.2">
      <c r="A270" s="8"/>
      <c r="B270" s="8"/>
      <c r="C270" s="8"/>
      <c r="D270" s="8"/>
      <c r="E270" s="8"/>
      <c r="F270" s="8"/>
      <c r="G270" s="8"/>
    </row>
    <row r="271" spans="1:7" x14ac:dyDescent="0.2">
      <c r="A271" s="8"/>
      <c r="B271" s="8"/>
      <c r="C271" s="8"/>
      <c r="D271" s="8"/>
      <c r="E271" s="8"/>
      <c r="F271" s="8"/>
      <c r="G271" s="8"/>
    </row>
    <row r="272" spans="1:7" x14ac:dyDescent="0.2">
      <c r="A272" s="8"/>
      <c r="B272" s="8"/>
      <c r="C272" s="8"/>
      <c r="D272" s="8"/>
      <c r="E272" s="8"/>
      <c r="F272" s="8"/>
      <c r="G272" s="8"/>
    </row>
    <row r="273" spans="1:7" x14ac:dyDescent="0.2">
      <c r="A273" s="8"/>
      <c r="B273" s="8"/>
      <c r="C273" s="8"/>
      <c r="D273" s="8"/>
      <c r="E273" s="8"/>
      <c r="F273" s="8"/>
      <c r="G273" s="8"/>
    </row>
    <row r="274" spans="1:7" x14ac:dyDescent="0.2">
      <c r="A274" s="8"/>
      <c r="B274" s="8"/>
      <c r="C274" s="8"/>
      <c r="D274" s="8"/>
      <c r="E274" s="8"/>
      <c r="F274" s="8"/>
      <c r="G274" s="8"/>
    </row>
    <row r="275" spans="1:7" x14ac:dyDescent="0.2">
      <c r="A275" s="8"/>
      <c r="B275" s="8"/>
      <c r="C275" s="8"/>
      <c r="D275" s="8"/>
      <c r="E275" s="8"/>
      <c r="F275" s="8"/>
      <c r="G275" s="8"/>
    </row>
    <row r="276" spans="1:7" x14ac:dyDescent="0.2">
      <c r="A276" s="8"/>
      <c r="B276" s="8"/>
      <c r="C276" s="8"/>
      <c r="D276" s="8"/>
      <c r="E276" s="8"/>
      <c r="F276" s="8"/>
      <c r="G276" s="8"/>
    </row>
    <row r="277" spans="1:7" x14ac:dyDescent="0.2">
      <c r="A277" s="8"/>
      <c r="B277" s="8"/>
      <c r="C277" s="8"/>
      <c r="D277" s="8"/>
      <c r="E277" s="8"/>
      <c r="F277" s="8"/>
      <c r="G277" s="8"/>
    </row>
    <row r="278" spans="1:7" x14ac:dyDescent="0.2">
      <c r="A278" s="8"/>
      <c r="B278" s="8"/>
      <c r="C278" s="8"/>
      <c r="D278" s="8"/>
      <c r="E278" s="8"/>
      <c r="F278" s="8"/>
      <c r="G278" s="8"/>
    </row>
    <row r="279" spans="1:7" x14ac:dyDescent="0.2">
      <c r="A279" s="8"/>
      <c r="B279" s="8"/>
      <c r="C279" s="8"/>
      <c r="D279" s="8"/>
      <c r="E279" s="8"/>
      <c r="F279" s="8"/>
      <c r="G279" s="8"/>
    </row>
    <row r="280" spans="1:7" x14ac:dyDescent="0.2">
      <c r="A280" s="8"/>
      <c r="B280" s="8"/>
      <c r="C280" s="8"/>
      <c r="D280" s="8"/>
      <c r="E280" s="8"/>
      <c r="F280" s="8"/>
      <c r="G280" s="8"/>
    </row>
    <row r="281" spans="1:7" x14ac:dyDescent="0.2">
      <c r="A281" s="8"/>
      <c r="B281" s="8"/>
      <c r="C281" s="8"/>
      <c r="D281" s="8"/>
      <c r="E281" s="8"/>
      <c r="F281" s="8"/>
      <c r="G281" s="8"/>
    </row>
    <row r="282" spans="1:7" x14ac:dyDescent="0.2">
      <c r="A282" s="8"/>
      <c r="B282" s="8"/>
      <c r="C282" s="8"/>
      <c r="D282" s="8"/>
      <c r="E282" s="8"/>
      <c r="F282" s="8"/>
      <c r="G282" s="8"/>
    </row>
    <row r="283" spans="1:7" x14ac:dyDescent="0.2">
      <c r="A283" s="8"/>
      <c r="B283" s="8"/>
      <c r="C283" s="8"/>
      <c r="D283" s="8"/>
      <c r="E283" s="8"/>
      <c r="F283" s="8"/>
      <c r="G283" s="8"/>
    </row>
    <row r="284" spans="1:7" x14ac:dyDescent="0.2">
      <c r="A284" s="8"/>
      <c r="B284" s="8"/>
      <c r="C284" s="8"/>
      <c r="D284" s="8"/>
      <c r="E284" s="8"/>
      <c r="F284" s="8"/>
      <c r="G284" s="8"/>
    </row>
    <row r="285" spans="1:7" x14ac:dyDescent="0.2">
      <c r="A285" s="8"/>
      <c r="B285" s="8"/>
      <c r="C285" s="8"/>
      <c r="D285" s="8"/>
      <c r="E285" s="8"/>
      <c r="F285" s="8"/>
      <c r="G285" s="8"/>
    </row>
    <row r="286" spans="1:7" x14ac:dyDescent="0.2">
      <c r="A286" s="8"/>
      <c r="B286" s="8"/>
      <c r="C286" s="8"/>
      <c r="D286" s="8"/>
      <c r="E286" s="8"/>
      <c r="F286" s="8"/>
      <c r="G286" s="8"/>
    </row>
    <row r="287" spans="1:7" x14ac:dyDescent="0.2">
      <c r="A287" s="8"/>
      <c r="B287" s="8"/>
      <c r="C287" s="8"/>
      <c r="D287" s="8"/>
      <c r="E287" s="8"/>
      <c r="F287" s="8"/>
      <c r="G287" s="8"/>
    </row>
    <row r="288" spans="1:7" x14ac:dyDescent="0.2">
      <c r="A288" s="8"/>
      <c r="B288" s="8"/>
      <c r="C288" s="8"/>
      <c r="D288" s="8"/>
      <c r="E288" s="8"/>
      <c r="F288" s="8"/>
      <c r="G288" s="8"/>
    </row>
    <row r="289" spans="1:7" x14ac:dyDescent="0.2">
      <c r="A289" s="8"/>
      <c r="B289" s="8"/>
      <c r="C289" s="8"/>
      <c r="D289" s="8"/>
      <c r="E289" s="8"/>
      <c r="F289" s="8"/>
      <c r="G289" s="8"/>
    </row>
    <row r="290" spans="1:7" x14ac:dyDescent="0.2">
      <c r="A290" s="8"/>
      <c r="B290" s="8"/>
      <c r="C290" s="8"/>
      <c r="D290" s="8"/>
      <c r="E290" s="8"/>
      <c r="F290" s="8"/>
      <c r="G290" s="8"/>
    </row>
    <row r="291" spans="1:7" x14ac:dyDescent="0.2">
      <c r="A291" s="8"/>
      <c r="B291" s="8"/>
      <c r="C291" s="8"/>
      <c r="D291" s="8"/>
      <c r="E291" s="8"/>
      <c r="F291" s="8"/>
      <c r="G291" s="8"/>
    </row>
    <row r="292" spans="1:7" x14ac:dyDescent="0.2">
      <c r="A292" s="8"/>
      <c r="B292" s="8"/>
      <c r="C292" s="8"/>
      <c r="D292" s="8"/>
      <c r="E292" s="8"/>
      <c r="F292" s="8"/>
      <c r="G292" s="8"/>
    </row>
    <row r="293" spans="1:7" x14ac:dyDescent="0.2">
      <c r="A293" s="8"/>
      <c r="B293" s="8"/>
      <c r="C293" s="8"/>
      <c r="D293" s="8"/>
      <c r="E293" s="8"/>
      <c r="F293" s="8"/>
      <c r="G293" s="8"/>
    </row>
    <row r="294" spans="1:7" x14ac:dyDescent="0.2">
      <c r="A294" s="8"/>
      <c r="B294" s="8"/>
      <c r="C294" s="8"/>
      <c r="D294" s="8"/>
      <c r="E294" s="8"/>
      <c r="F294" s="8"/>
      <c r="G294" s="8"/>
    </row>
    <row r="295" spans="1:7" x14ac:dyDescent="0.2">
      <c r="A295" s="8"/>
      <c r="B295" s="8"/>
      <c r="C295" s="8"/>
      <c r="D295" s="8"/>
      <c r="E295" s="8"/>
      <c r="F295" s="8"/>
      <c r="G295" s="8"/>
    </row>
    <row r="296" spans="1:7" x14ac:dyDescent="0.2">
      <c r="A296" s="8"/>
      <c r="B296" s="8"/>
      <c r="C296" s="8"/>
      <c r="D296" s="8"/>
      <c r="E296" s="8"/>
      <c r="F296" s="8"/>
      <c r="G296" s="8"/>
    </row>
    <row r="297" spans="1:7" x14ac:dyDescent="0.2">
      <c r="A297" s="8"/>
      <c r="B297" s="8"/>
      <c r="C297" s="8"/>
      <c r="D297" s="8"/>
      <c r="E297" s="8"/>
      <c r="F297" s="8"/>
      <c r="G297" s="8"/>
    </row>
    <row r="298" spans="1:7" x14ac:dyDescent="0.2">
      <c r="A298" s="1"/>
      <c r="B298" s="2"/>
      <c r="C298" s="2"/>
      <c r="D298" s="2"/>
      <c r="E298" s="2"/>
      <c r="F298" s="3"/>
      <c r="G298" s="8"/>
    </row>
    <row r="299" spans="1:7" x14ac:dyDescent="0.2">
      <c r="A299" s="1"/>
      <c r="B299" s="2"/>
      <c r="C299" s="2"/>
      <c r="D299" s="2"/>
      <c r="E299" s="2"/>
      <c r="F299" s="3"/>
      <c r="G299" s="8"/>
    </row>
    <row r="300" spans="1:7" x14ac:dyDescent="0.2">
      <c r="A300" s="8"/>
      <c r="B300" s="8"/>
      <c r="C300" s="8"/>
      <c r="D300" s="8"/>
      <c r="E300" s="8"/>
      <c r="F300" s="8"/>
      <c r="G300" s="8"/>
    </row>
    <row r="301" spans="1:7" x14ac:dyDescent="0.2">
      <c r="A301" s="8"/>
      <c r="B301" s="8"/>
      <c r="C301" s="8"/>
      <c r="D301" s="8"/>
      <c r="E301" s="8"/>
      <c r="F301" s="8"/>
      <c r="G301" s="8"/>
    </row>
    <row r="302" spans="1:7" x14ac:dyDescent="0.2">
      <c r="A302" s="8"/>
      <c r="B302" s="8"/>
      <c r="C302" s="8"/>
      <c r="D302" s="8"/>
      <c r="E302" s="8"/>
      <c r="F302" s="8"/>
      <c r="G302" s="8"/>
    </row>
    <row r="303" spans="1:7" x14ac:dyDescent="0.2">
      <c r="A303" s="8"/>
      <c r="B303" s="8"/>
      <c r="C303" s="8"/>
      <c r="D303" s="8"/>
      <c r="E303" s="8"/>
      <c r="F303" s="8"/>
      <c r="G303" s="8"/>
    </row>
    <row r="304" spans="1:7" x14ac:dyDescent="0.2">
      <c r="A304" s="8"/>
      <c r="B304" s="8"/>
      <c r="C304" s="8"/>
      <c r="D304" s="8"/>
      <c r="E304" s="8"/>
      <c r="F304" s="8"/>
      <c r="G304" s="8"/>
    </row>
    <row r="305" spans="1:7" x14ac:dyDescent="0.2">
      <c r="A305" s="8"/>
      <c r="B305" s="8"/>
      <c r="C305" s="8"/>
      <c r="D305" s="8"/>
      <c r="E305" s="8"/>
      <c r="F305" s="8"/>
      <c r="G305" s="8"/>
    </row>
    <row r="306" spans="1:7" x14ac:dyDescent="0.2">
      <c r="A306" s="8"/>
      <c r="B306" s="8"/>
      <c r="C306" s="8"/>
      <c r="D306" s="8"/>
      <c r="E306" s="8"/>
      <c r="F306" s="8"/>
      <c r="G306" s="8"/>
    </row>
    <row r="307" spans="1:7" x14ac:dyDescent="0.2">
      <c r="A307" s="8"/>
      <c r="B307" s="8"/>
      <c r="C307" s="8"/>
      <c r="D307" s="8"/>
      <c r="E307" s="8"/>
      <c r="F307" s="8"/>
      <c r="G307" s="8"/>
    </row>
    <row r="308" spans="1:7" x14ac:dyDescent="0.2">
      <c r="A308" s="8"/>
      <c r="B308" s="8"/>
      <c r="C308" s="8"/>
      <c r="D308" s="8"/>
      <c r="E308" s="8"/>
      <c r="F308" s="8"/>
      <c r="G308" s="8"/>
    </row>
    <row r="309" spans="1:7" x14ac:dyDescent="0.2">
      <c r="A309" s="8"/>
      <c r="B309" s="8"/>
      <c r="C309" s="8"/>
      <c r="D309" s="8"/>
      <c r="E309" s="8"/>
      <c r="F309" s="8"/>
      <c r="G309" s="8"/>
    </row>
    <row r="310" spans="1:7" x14ac:dyDescent="0.2">
      <c r="A310" s="8"/>
      <c r="B310" s="8"/>
      <c r="C310" s="8"/>
      <c r="D310" s="8"/>
      <c r="E310" s="8"/>
      <c r="F310" s="8"/>
      <c r="G310" s="8"/>
    </row>
    <row r="311" spans="1:7" x14ac:dyDescent="0.2">
      <c r="A311" s="8"/>
      <c r="B311" s="8"/>
      <c r="C311" s="8"/>
      <c r="D311" s="8"/>
      <c r="E311" s="8"/>
      <c r="F311" s="8"/>
      <c r="G311" s="8"/>
    </row>
    <row r="312" spans="1:7" x14ac:dyDescent="0.2">
      <c r="A312" s="8"/>
      <c r="B312" s="8"/>
      <c r="C312" s="8"/>
      <c r="D312" s="8"/>
      <c r="E312" s="8"/>
      <c r="F312" s="8"/>
      <c r="G312" s="8"/>
    </row>
    <row r="313" spans="1:7" x14ac:dyDescent="0.2">
      <c r="A313" s="8"/>
      <c r="B313" s="8"/>
      <c r="C313" s="8"/>
      <c r="D313" s="8"/>
      <c r="E313" s="8"/>
      <c r="F313" s="8"/>
      <c r="G313" s="8"/>
    </row>
    <row r="314" spans="1:7" x14ac:dyDescent="0.2">
      <c r="A314" s="8"/>
      <c r="B314" s="8"/>
      <c r="C314" s="8"/>
      <c r="D314" s="8"/>
      <c r="E314" s="8"/>
      <c r="F314" s="8"/>
      <c r="G314" s="8"/>
    </row>
    <row r="315" spans="1:7" x14ac:dyDescent="0.2">
      <c r="A315" s="8"/>
      <c r="B315" s="8"/>
      <c r="C315" s="8"/>
      <c r="D315" s="8"/>
      <c r="E315" s="8"/>
      <c r="F315" s="8"/>
      <c r="G315" s="8"/>
    </row>
    <row r="316" spans="1:7" x14ac:dyDescent="0.2">
      <c r="A316" s="8"/>
      <c r="B316" s="8"/>
      <c r="C316" s="8"/>
      <c r="D316" s="8"/>
      <c r="E316" s="8"/>
      <c r="F316" s="8"/>
      <c r="G316" s="8"/>
    </row>
    <row r="317" spans="1:7" x14ac:dyDescent="0.2">
      <c r="A317" s="8"/>
      <c r="B317" s="8"/>
      <c r="C317" s="8"/>
      <c r="D317" s="8"/>
      <c r="E317" s="8"/>
      <c r="F317" s="8"/>
      <c r="G317" s="8"/>
    </row>
    <row r="318" spans="1:7" x14ac:dyDescent="0.2">
      <c r="A318" s="8"/>
      <c r="B318" s="8"/>
      <c r="C318" s="8"/>
      <c r="D318" s="8"/>
      <c r="E318" s="8"/>
      <c r="F318" s="8"/>
      <c r="G318" s="8"/>
    </row>
    <row r="319" spans="1:7" x14ac:dyDescent="0.2">
      <c r="A319" s="8"/>
      <c r="B319" s="8"/>
      <c r="C319" s="8"/>
      <c r="D319" s="8"/>
      <c r="E319" s="8"/>
      <c r="F319" s="8"/>
      <c r="G319" s="8"/>
    </row>
    <row r="320" spans="1:7" x14ac:dyDescent="0.2">
      <c r="A320" s="8"/>
      <c r="B320" s="8"/>
      <c r="C320" s="8"/>
      <c r="D320" s="8"/>
      <c r="E320" s="8"/>
      <c r="F320" s="8"/>
      <c r="G320" s="8"/>
    </row>
    <row r="321" spans="1:7" x14ac:dyDescent="0.2">
      <c r="A321" s="8"/>
      <c r="B321" s="8"/>
      <c r="C321" s="8"/>
      <c r="D321" s="8"/>
      <c r="E321" s="8"/>
      <c r="F321" s="8"/>
      <c r="G321" s="8"/>
    </row>
    <row r="322" spans="1:7" x14ac:dyDescent="0.2">
      <c r="A322" s="8"/>
      <c r="B322" s="8"/>
      <c r="C322" s="8"/>
      <c r="D322" s="8"/>
      <c r="E322" s="8"/>
      <c r="F322" s="8"/>
      <c r="G322" s="8"/>
    </row>
    <row r="323" spans="1:7" x14ac:dyDescent="0.2">
      <c r="A323" s="8"/>
      <c r="B323" s="8"/>
      <c r="C323" s="8"/>
      <c r="D323" s="8"/>
      <c r="E323" s="8"/>
      <c r="F323" s="8"/>
      <c r="G323" s="8"/>
    </row>
    <row r="324" spans="1:7" x14ac:dyDescent="0.2">
      <c r="A324" s="8"/>
      <c r="B324" s="8"/>
      <c r="C324" s="8"/>
      <c r="D324" s="8"/>
      <c r="E324" s="8"/>
      <c r="F324" s="8"/>
      <c r="G324" s="8"/>
    </row>
    <row r="325" spans="1:7" x14ac:dyDescent="0.2">
      <c r="A325" s="8"/>
      <c r="B325" s="8"/>
      <c r="C325" s="8"/>
      <c r="D325" s="8"/>
      <c r="E325" s="8"/>
      <c r="F325" s="8"/>
      <c r="G325" s="8"/>
    </row>
    <row r="326" spans="1:7" x14ac:dyDescent="0.2">
      <c r="A326" s="8"/>
      <c r="B326" s="8"/>
      <c r="C326" s="8"/>
      <c r="D326" s="8"/>
      <c r="E326" s="8"/>
      <c r="F326" s="8"/>
      <c r="G326" s="8"/>
    </row>
    <row r="327" spans="1:7" x14ac:dyDescent="0.2">
      <c r="A327" s="8"/>
      <c r="B327" s="8"/>
      <c r="C327" s="8"/>
      <c r="D327" s="8"/>
      <c r="E327" s="8"/>
      <c r="F327" s="8"/>
      <c r="G327" s="8"/>
    </row>
    <row r="328" spans="1:7" x14ac:dyDescent="0.2">
      <c r="A328" s="8"/>
      <c r="B328" s="8"/>
      <c r="C328" s="8"/>
      <c r="D328" s="8"/>
      <c r="E328" s="8"/>
      <c r="F328" s="8"/>
      <c r="G328" s="8"/>
    </row>
    <row r="329" spans="1:7" x14ac:dyDescent="0.2">
      <c r="A329" s="8"/>
      <c r="B329" s="8"/>
      <c r="C329" s="8"/>
      <c r="D329" s="8"/>
      <c r="E329" s="8"/>
      <c r="F329" s="8"/>
      <c r="G329" s="8"/>
    </row>
    <row r="330" spans="1:7" x14ac:dyDescent="0.2">
      <c r="A330" s="8"/>
      <c r="B330" s="8"/>
      <c r="C330" s="8"/>
      <c r="D330" s="8"/>
      <c r="E330" s="8"/>
      <c r="F330" s="8"/>
      <c r="G330" s="8"/>
    </row>
    <row r="331" spans="1:7" x14ac:dyDescent="0.2">
      <c r="A331" s="8"/>
      <c r="B331" s="8"/>
      <c r="C331" s="8"/>
      <c r="D331" s="8"/>
      <c r="E331" s="8"/>
      <c r="F331" s="8"/>
      <c r="G331" s="8"/>
    </row>
    <row r="332" spans="1:7" x14ac:dyDescent="0.2">
      <c r="A332" s="8"/>
      <c r="B332" s="8"/>
      <c r="C332" s="8"/>
      <c r="D332" s="8"/>
      <c r="E332" s="8"/>
      <c r="F332" s="8"/>
      <c r="G332" s="8"/>
    </row>
    <row r="333" spans="1:7" x14ac:dyDescent="0.2">
      <c r="A333" s="8"/>
      <c r="B333" s="8"/>
      <c r="C333" s="8"/>
      <c r="D333" s="8"/>
      <c r="E333" s="8"/>
      <c r="F333" s="8"/>
      <c r="G333" s="8"/>
    </row>
    <row r="334" spans="1:7" x14ac:dyDescent="0.2">
      <c r="A334" s="8"/>
      <c r="B334" s="8"/>
      <c r="C334" s="8"/>
      <c r="D334" s="8"/>
      <c r="E334" s="8"/>
      <c r="F334" s="8"/>
      <c r="G334" s="8"/>
    </row>
    <row r="335" spans="1:7" x14ac:dyDescent="0.2">
      <c r="A335" s="8"/>
      <c r="B335" s="8"/>
      <c r="C335" s="8"/>
      <c r="D335" s="8"/>
      <c r="E335" s="8"/>
      <c r="F335" s="8"/>
      <c r="G335" s="8"/>
    </row>
    <row r="336" spans="1:7" x14ac:dyDescent="0.2">
      <c r="A336" s="8"/>
      <c r="B336" s="8"/>
      <c r="C336" s="8"/>
      <c r="D336" s="8"/>
      <c r="E336" s="8"/>
      <c r="F336" s="8"/>
      <c r="G336" s="8"/>
    </row>
    <row r="337" spans="1:7" x14ac:dyDescent="0.2">
      <c r="A337" s="8"/>
      <c r="B337" s="8"/>
      <c r="C337" s="8"/>
      <c r="D337" s="8"/>
      <c r="E337" s="8"/>
      <c r="F337" s="8"/>
      <c r="G337" s="8"/>
    </row>
    <row r="338" spans="1:7" x14ac:dyDescent="0.2">
      <c r="A338" s="8"/>
      <c r="B338" s="8"/>
      <c r="C338" s="8"/>
      <c r="D338" s="8"/>
      <c r="E338" s="8"/>
      <c r="F338" s="8"/>
      <c r="G338" s="8"/>
    </row>
    <row r="339" spans="1:7" x14ac:dyDescent="0.2">
      <c r="A339" s="8"/>
      <c r="B339" s="8"/>
      <c r="C339" s="8"/>
      <c r="D339" s="8"/>
      <c r="E339" s="8"/>
      <c r="F339" s="8"/>
      <c r="G339" s="8"/>
    </row>
    <row r="340" spans="1:7" x14ac:dyDescent="0.2">
      <c r="A340" s="8"/>
      <c r="B340" s="8"/>
      <c r="C340" s="8"/>
      <c r="D340" s="8"/>
      <c r="E340" s="8"/>
      <c r="F340" s="8"/>
      <c r="G340" s="8"/>
    </row>
    <row r="341" spans="1:7" x14ac:dyDescent="0.2">
      <c r="A341" s="8"/>
      <c r="B341" s="8"/>
      <c r="C341" s="8"/>
      <c r="D341" s="8"/>
      <c r="E341" s="8"/>
      <c r="F341" s="8"/>
      <c r="G341" s="8"/>
    </row>
    <row r="342" spans="1:7" x14ac:dyDescent="0.2">
      <c r="A342" s="8"/>
      <c r="B342" s="8"/>
      <c r="C342" s="8"/>
      <c r="D342" s="8"/>
      <c r="E342" s="8"/>
      <c r="F342" s="8"/>
      <c r="G342" s="8"/>
    </row>
    <row r="343" spans="1:7" x14ac:dyDescent="0.2">
      <c r="A343" s="8"/>
      <c r="B343" s="8"/>
      <c r="C343" s="8"/>
      <c r="D343" s="8"/>
      <c r="E343" s="8"/>
      <c r="F343" s="8"/>
      <c r="G343" s="8"/>
    </row>
    <row r="344" spans="1:7" x14ac:dyDescent="0.2">
      <c r="A344" s="8"/>
      <c r="B344" s="8"/>
      <c r="C344" s="8"/>
      <c r="D344" s="8"/>
      <c r="E344" s="8"/>
      <c r="F344" s="8"/>
      <c r="G344" s="8"/>
    </row>
    <row r="345" spans="1:7" x14ac:dyDescent="0.2">
      <c r="A345" s="8"/>
      <c r="B345" s="8"/>
      <c r="C345" s="8"/>
      <c r="D345" s="8"/>
      <c r="E345" s="8"/>
      <c r="F345" s="8"/>
      <c r="G345" s="8"/>
    </row>
    <row r="346" spans="1:7" x14ac:dyDescent="0.2">
      <c r="A346" s="8"/>
      <c r="B346" s="8"/>
      <c r="C346" s="8"/>
      <c r="D346" s="8"/>
      <c r="E346" s="8"/>
      <c r="F346" s="8"/>
      <c r="G346" s="8"/>
    </row>
    <row r="347" spans="1:7" x14ac:dyDescent="0.2">
      <c r="A347" s="8"/>
      <c r="B347" s="8"/>
      <c r="C347" s="8"/>
      <c r="D347" s="8"/>
      <c r="E347" s="8"/>
      <c r="F347" s="8"/>
      <c r="G347" s="8"/>
    </row>
    <row r="348" spans="1:7" x14ac:dyDescent="0.2">
      <c r="A348" s="8"/>
      <c r="B348" s="8"/>
      <c r="C348" s="8"/>
      <c r="D348" s="8"/>
      <c r="E348" s="8"/>
      <c r="F348" s="8"/>
      <c r="G348" s="8"/>
    </row>
    <row r="349" spans="1:7" x14ac:dyDescent="0.2">
      <c r="A349" s="8"/>
      <c r="B349" s="8"/>
      <c r="C349" s="8"/>
      <c r="D349" s="8"/>
      <c r="E349" s="8"/>
      <c r="F349" s="8"/>
      <c r="G349" s="8"/>
    </row>
    <row r="350" spans="1:7" x14ac:dyDescent="0.2">
      <c r="A350" s="8"/>
      <c r="B350" s="8"/>
      <c r="C350" s="8"/>
      <c r="D350" s="8"/>
      <c r="E350" s="8"/>
      <c r="F350" s="8"/>
      <c r="G350" s="8"/>
    </row>
    <row r="351" spans="1:7" x14ac:dyDescent="0.2">
      <c r="A351" s="8"/>
      <c r="B351" s="8"/>
      <c r="C351" s="8"/>
      <c r="D351" s="8"/>
      <c r="E351" s="8"/>
      <c r="F351" s="8"/>
      <c r="G351" s="8"/>
    </row>
    <row r="352" spans="1:7" x14ac:dyDescent="0.2">
      <c r="A352" s="8"/>
      <c r="B352" s="8"/>
      <c r="C352" s="8"/>
      <c r="D352" s="8"/>
      <c r="E352" s="8"/>
      <c r="F352" s="8"/>
      <c r="G352" s="8"/>
    </row>
    <row r="353" spans="1:7" x14ac:dyDescent="0.2">
      <c r="A353" s="8"/>
      <c r="B353" s="8"/>
      <c r="C353" s="8"/>
      <c r="D353" s="8"/>
      <c r="E353" s="8"/>
      <c r="F353" s="8"/>
      <c r="G353" s="8"/>
    </row>
    <row r="354" spans="1:7" x14ac:dyDescent="0.2">
      <c r="A354" s="8"/>
      <c r="B354" s="8"/>
      <c r="C354" s="8"/>
      <c r="D354" s="8"/>
      <c r="E354" s="8"/>
      <c r="F354" s="8"/>
      <c r="G354" s="8"/>
    </row>
    <row r="355" spans="1:7" x14ac:dyDescent="0.2">
      <c r="A355" s="8"/>
      <c r="B355" s="8"/>
      <c r="C355" s="8"/>
      <c r="D355" s="8"/>
      <c r="E355" s="8"/>
      <c r="F355" s="8"/>
      <c r="G355" s="8"/>
    </row>
    <row r="356" spans="1:7" x14ac:dyDescent="0.2">
      <c r="A356" s="8"/>
      <c r="B356" s="8"/>
      <c r="C356" s="8"/>
      <c r="D356" s="8"/>
      <c r="E356" s="8"/>
      <c r="F356" s="8"/>
      <c r="G356" s="8"/>
    </row>
    <row r="357" spans="1:7" x14ac:dyDescent="0.2">
      <c r="A357" s="8"/>
      <c r="B357" s="8"/>
      <c r="C357" s="8"/>
      <c r="D357" s="8"/>
      <c r="E357" s="8"/>
      <c r="F357" s="8"/>
      <c r="G357" s="8"/>
    </row>
    <row r="358" spans="1:7" x14ac:dyDescent="0.2">
      <c r="A358" s="8"/>
      <c r="B358" s="8"/>
      <c r="C358" s="8"/>
      <c r="D358" s="8"/>
      <c r="E358" s="8"/>
      <c r="F358" s="8"/>
      <c r="G358" s="8"/>
    </row>
    <row r="359" spans="1:7" x14ac:dyDescent="0.2">
      <c r="A359" s="8"/>
      <c r="B359" s="8"/>
      <c r="C359" s="8"/>
      <c r="D359" s="8"/>
      <c r="E359" s="8"/>
      <c r="F359" s="8"/>
      <c r="G359" s="8"/>
    </row>
    <row r="360" spans="1:7" x14ac:dyDescent="0.2">
      <c r="A360" s="8"/>
      <c r="B360" s="8"/>
      <c r="C360" s="8"/>
      <c r="D360" s="8"/>
      <c r="E360" s="8"/>
      <c r="F360" s="8"/>
      <c r="G360" s="8"/>
    </row>
    <row r="361" spans="1:7" x14ac:dyDescent="0.2">
      <c r="A361" s="8"/>
      <c r="B361" s="8"/>
      <c r="C361" s="8"/>
      <c r="D361" s="8"/>
      <c r="E361" s="8"/>
      <c r="F361" s="8"/>
      <c r="G361" s="8"/>
    </row>
    <row r="362" spans="1:7" x14ac:dyDescent="0.2">
      <c r="A362" s="8"/>
      <c r="B362" s="8"/>
      <c r="C362" s="8"/>
      <c r="D362" s="8"/>
      <c r="E362" s="8"/>
      <c r="F362" s="8"/>
      <c r="G362" s="8"/>
    </row>
    <row r="363" spans="1:7" x14ac:dyDescent="0.2">
      <c r="A363" s="8"/>
      <c r="B363" s="8"/>
      <c r="C363" s="8"/>
      <c r="D363" s="8"/>
      <c r="E363" s="8"/>
      <c r="F363" s="8"/>
      <c r="G363" s="8"/>
    </row>
    <row r="364" spans="1:7" x14ac:dyDescent="0.2">
      <c r="A364" s="8"/>
      <c r="B364" s="8"/>
      <c r="C364" s="8"/>
      <c r="D364" s="8"/>
      <c r="E364" s="8"/>
      <c r="F364" s="8"/>
      <c r="G364" s="8"/>
    </row>
    <row r="365" spans="1:7" x14ac:dyDescent="0.2">
      <c r="A365" s="8"/>
      <c r="B365" s="8"/>
      <c r="C365" s="8"/>
      <c r="D365" s="8"/>
      <c r="E365" s="8"/>
      <c r="F365" s="8"/>
      <c r="G365" s="8"/>
    </row>
    <row r="366" spans="1:7" x14ac:dyDescent="0.2">
      <c r="A366" s="8"/>
      <c r="B366" s="8"/>
      <c r="C366" s="8"/>
      <c r="D366" s="8"/>
      <c r="E366" s="8"/>
      <c r="F366" s="8"/>
      <c r="G366" s="8"/>
    </row>
    <row r="367" spans="1:7" x14ac:dyDescent="0.2">
      <c r="A367" s="8"/>
      <c r="B367" s="8"/>
      <c r="C367" s="8"/>
      <c r="D367" s="8"/>
      <c r="E367" s="8"/>
      <c r="F367" s="8"/>
      <c r="G367" s="8"/>
    </row>
    <row r="368" spans="1:7" x14ac:dyDescent="0.2">
      <c r="A368" s="8"/>
      <c r="B368" s="8"/>
      <c r="C368" s="8"/>
      <c r="D368" s="8"/>
      <c r="E368" s="8"/>
      <c r="F368" s="8"/>
      <c r="G368" s="8"/>
    </row>
    <row r="369" spans="1:7" x14ac:dyDescent="0.2">
      <c r="A369" s="8"/>
      <c r="B369" s="8"/>
      <c r="C369" s="8"/>
      <c r="D369" s="8"/>
      <c r="E369" s="8"/>
      <c r="F369" s="8"/>
      <c r="G369" s="8"/>
    </row>
    <row r="370" spans="1:7" x14ac:dyDescent="0.2">
      <c r="A370" s="8"/>
      <c r="B370" s="8"/>
      <c r="C370" s="8"/>
      <c r="D370" s="8"/>
      <c r="E370" s="8"/>
      <c r="F370" s="8"/>
      <c r="G370" s="8"/>
    </row>
    <row r="371" spans="1:7" x14ac:dyDescent="0.2">
      <c r="A371" s="8"/>
      <c r="B371" s="8"/>
      <c r="C371" s="8"/>
      <c r="D371" s="8"/>
      <c r="E371" s="8"/>
      <c r="F371" s="8"/>
      <c r="G371" s="8"/>
    </row>
    <row r="372" spans="1:7" x14ac:dyDescent="0.2">
      <c r="A372" s="8"/>
      <c r="B372" s="8"/>
      <c r="C372" s="8"/>
      <c r="D372" s="8"/>
      <c r="E372" s="8"/>
      <c r="F372" s="8"/>
      <c r="G372" s="8"/>
    </row>
    <row r="373" spans="1:7" x14ac:dyDescent="0.2">
      <c r="A373" s="8"/>
      <c r="B373" s="8"/>
      <c r="C373" s="8"/>
      <c r="D373" s="8"/>
      <c r="E373" s="8"/>
      <c r="F373" s="8"/>
      <c r="G373" s="8"/>
    </row>
    <row r="374" spans="1:7" x14ac:dyDescent="0.2">
      <c r="A374" s="8"/>
      <c r="B374" s="8"/>
      <c r="C374" s="8"/>
      <c r="D374" s="8"/>
      <c r="E374" s="8"/>
      <c r="F374" s="8"/>
      <c r="G374" s="8"/>
    </row>
    <row r="375" spans="1:7" x14ac:dyDescent="0.2">
      <c r="A375" s="8"/>
      <c r="B375" s="8"/>
      <c r="C375" s="8"/>
      <c r="D375" s="8"/>
      <c r="E375" s="8"/>
      <c r="F375" s="8"/>
      <c r="G375" s="8"/>
    </row>
    <row r="376" spans="1:7" x14ac:dyDescent="0.2">
      <c r="A376" s="8"/>
      <c r="B376" s="8"/>
      <c r="C376" s="8"/>
      <c r="D376" s="8"/>
      <c r="E376" s="8"/>
      <c r="F376" s="8"/>
      <c r="G376" s="8"/>
    </row>
    <row r="377" spans="1:7" x14ac:dyDescent="0.2">
      <c r="A377" s="8"/>
      <c r="B377" s="8"/>
      <c r="C377" s="8"/>
      <c r="D377" s="8"/>
      <c r="E377" s="8"/>
      <c r="F377" s="8"/>
      <c r="G377" s="8"/>
    </row>
    <row r="378" spans="1:7" x14ac:dyDescent="0.2">
      <c r="A378" s="8"/>
      <c r="B378" s="8"/>
      <c r="C378" s="8"/>
      <c r="D378" s="8"/>
      <c r="E378" s="8"/>
      <c r="F378" s="8"/>
      <c r="G378" s="8"/>
    </row>
    <row r="379" spans="1:7" x14ac:dyDescent="0.2">
      <c r="A379" s="8"/>
      <c r="B379" s="8"/>
      <c r="C379" s="8"/>
      <c r="D379" s="8"/>
      <c r="E379" s="8"/>
      <c r="F379" s="8"/>
      <c r="G379" s="8"/>
    </row>
    <row r="380" spans="1:7" x14ac:dyDescent="0.2">
      <c r="A380" s="8"/>
      <c r="B380" s="8"/>
      <c r="C380" s="8"/>
      <c r="D380" s="8"/>
      <c r="E380" s="8"/>
      <c r="F380" s="8"/>
      <c r="G380" s="8"/>
    </row>
    <row r="381" spans="1:7" x14ac:dyDescent="0.2">
      <c r="A381" s="8"/>
      <c r="B381" s="8"/>
      <c r="C381" s="8"/>
      <c r="D381" s="8"/>
      <c r="E381" s="8"/>
      <c r="F381" s="8"/>
      <c r="G381" s="8"/>
    </row>
    <row r="382" spans="1:7" x14ac:dyDescent="0.2">
      <c r="A382" s="8"/>
      <c r="B382" s="8"/>
      <c r="C382" s="8"/>
      <c r="D382" s="8"/>
      <c r="E382" s="8"/>
      <c r="F382" s="8"/>
      <c r="G382" s="8"/>
    </row>
    <row r="383" spans="1:7" x14ac:dyDescent="0.2">
      <c r="A383" s="8"/>
      <c r="B383" s="8"/>
      <c r="C383" s="8"/>
      <c r="D383" s="8"/>
      <c r="E383" s="8"/>
      <c r="F383" s="8"/>
      <c r="G383" s="8"/>
    </row>
    <row r="384" spans="1:7" x14ac:dyDescent="0.2">
      <c r="A384" s="8"/>
      <c r="B384" s="8"/>
      <c r="C384" s="8"/>
      <c r="D384" s="8"/>
      <c r="E384" s="8"/>
      <c r="F384" s="8"/>
      <c r="G384" s="8"/>
    </row>
    <row r="385" spans="1:7" x14ac:dyDescent="0.2">
      <c r="A385" s="8"/>
      <c r="B385" s="8"/>
      <c r="C385" s="8"/>
      <c r="D385" s="8"/>
      <c r="E385" s="8"/>
      <c r="F385" s="8"/>
      <c r="G385" s="8"/>
    </row>
    <row r="386" spans="1:7" x14ac:dyDescent="0.2">
      <c r="A386" s="8"/>
      <c r="B386" s="8"/>
      <c r="C386" s="8"/>
      <c r="D386" s="8"/>
      <c r="E386" s="8"/>
      <c r="F386" s="8"/>
      <c r="G386" s="8"/>
    </row>
    <row r="387" spans="1:7" x14ac:dyDescent="0.2">
      <c r="A387" s="8"/>
      <c r="B387" s="8"/>
      <c r="C387" s="8"/>
      <c r="D387" s="8"/>
      <c r="E387" s="8"/>
      <c r="F387" s="8"/>
      <c r="G387" s="8"/>
    </row>
    <row r="388" spans="1:7" x14ac:dyDescent="0.2">
      <c r="A388" s="8"/>
      <c r="B388" s="8"/>
      <c r="C388" s="8"/>
      <c r="D388" s="8"/>
      <c r="E388" s="8"/>
      <c r="F388" s="8"/>
      <c r="G388" s="8"/>
    </row>
    <row r="389" spans="1:7" x14ac:dyDescent="0.2">
      <c r="A389" s="8"/>
      <c r="B389" s="8"/>
      <c r="C389" s="8"/>
      <c r="D389" s="8"/>
      <c r="E389" s="8"/>
      <c r="F389" s="8"/>
      <c r="G389" s="8"/>
    </row>
    <row r="390" spans="1:7" x14ac:dyDescent="0.2">
      <c r="A390" s="8"/>
      <c r="B390" s="8"/>
      <c r="C390" s="8"/>
      <c r="D390" s="8"/>
      <c r="E390" s="8"/>
      <c r="F390" s="8"/>
      <c r="G390" s="8"/>
    </row>
    <row r="391" spans="1:7" x14ac:dyDescent="0.2">
      <c r="A391" s="8"/>
      <c r="B391" s="8"/>
      <c r="C391" s="8"/>
      <c r="D391" s="8"/>
      <c r="E391" s="8"/>
      <c r="F391" s="8"/>
      <c r="G391" s="8"/>
    </row>
    <row r="392" spans="1:7" x14ac:dyDescent="0.2">
      <c r="A392" s="8"/>
      <c r="B392" s="8"/>
      <c r="C392" s="8"/>
      <c r="D392" s="8"/>
      <c r="E392" s="8"/>
      <c r="F392" s="8"/>
      <c r="G392" s="8"/>
    </row>
    <row r="393" spans="1:7" x14ac:dyDescent="0.2">
      <c r="A393" s="8"/>
      <c r="B393" s="8"/>
      <c r="C393" s="8"/>
      <c r="D393" s="8"/>
      <c r="E393" s="8"/>
      <c r="F393" s="8"/>
      <c r="G393" s="8"/>
    </row>
    <row r="394" spans="1:7" x14ac:dyDescent="0.2">
      <c r="A394" s="8"/>
      <c r="B394" s="8"/>
      <c r="C394" s="8"/>
      <c r="D394" s="8"/>
      <c r="E394" s="8"/>
      <c r="F394" s="8"/>
      <c r="G394" s="8"/>
    </row>
    <row r="395" spans="1:7" x14ac:dyDescent="0.2">
      <c r="A395" s="8"/>
      <c r="B395" s="8"/>
      <c r="C395" s="8"/>
      <c r="D395" s="8"/>
      <c r="E395" s="8"/>
      <c r="F395" s="8"/>
      <c r="G395" s="8"/>
    </row>
    <row r="396" spans="1:7" x14ac:dyDescent="0.2">
      <c r="A396" s="8"/>
      <c r="B396" s="8"/>
      <c r="C396" s="8"/>
      <c r="D396" s="8"/>
      <c r="E396" s="8"/>
      <c r="F396" s="8"/>
      <c r="G396" s="8"/>
    </row>
    <row r="397" spans="1:7" x14ac:dyDescent="0.2">
      <c r="A397" s="8"/>
      <c r="B397" s="8"/>
      <c r="C397" s="8"/>
      <c r="D397" s="8"/>
      <c r="E397" s="8"/>
      <c r="F397" s="8"/>
      <c r="G397" s="8"/>
    </row>
    <row r="398" spans="1:7" x14ac:dyDescent="0.2">
      <c r="A398" s="8"/>
      <c r="B398" s="8"/>
      <c r="C398" s="8"/>
      <c r="D398" s="8"/>
      <c r="E398" s="8"/>
      <c r="F398" s="8"/>
      <c r="G398" s="8"/>
    </row>
    <row r="399" spans="1:7" x14ac:dyDescent="0.2">
      <c r="A399" s="8"/>
      <c r="B399" s="8"/>
      <c r="C399" s="8"/>
      <c r="D399" s="8"/>
      <c r="E399" s="8"/>
      <c r="F399" s="8"/>
      <c r="G399" s="8"/>
    </row>
    <row r="400" spans="1:7" x14ac:dyDescent="0.2">
      <c r="A400" s="8"/>
      <c r="B400" s="8"/>
      <c r="C400" s="8"/>
      <c r="D400" s="8"/>
      <c r="E400" s="8"/>
      <c r="F400" s="8"/>
      <c r="G400" s="8"/>
    </row>
    <row r="401" spans="1:7" x14ac:dyDescent="0.2">
      <c r="A401" s="8"/>
      <c r="B401" s="8"/>
      <c r="C401" s="8"/>
      <c r="D401" s="8"/>
      <c r="E401" s="8"/>
      <c r="F401" s="8"/>
      <c r="G401" s="8"/>
    </row>
    <row r="402" spans="1:7" x14ac:dyDescent="0.2">
      <c r="A402" s="8"/>
      <c r="B402" s="8"/>
      <c r="C402" s="8"/>
      <c r="D402" s="8"/>
      <c r="E402" s="8"/>
      <c r="F402" s="8"/>
      <c r="G402" s="8"/>
    </row>
    <row r="403" spans="1:7" x14ac:dyDescent="0.2">
      <c r="A403" s="8"/>
      <c r="B403" s="8"/>
      <c r="C403" s="8"/>
      <c r="D403" s="8"/>
      <c r="E403" s="8"/>
      <c r="F403" s="8"/>
      <c r="G403" s="8"/>
    </row>
    <row r="404" spans="1:7" x14ac:dyDescent="0.2">
      <c r="A404" s="8"/>
      <c r="B404" s="8"/>
      <c r="C404" s="8"/>
      <c r="D404" s="8"/>
      <c r="E404" s="8"/>
      <c r="F404" s="8"/>
      <c r="G404" s="8"/>
    </row>
    <row r="405" spans="1:7" x14ac:dyDescent="0.2">
      <c r="A405" s="8"/>
      <c r="B405" s="8"/>
      <c r="C405" s="8"/>
      <c r="D405" s="8"/>
      <c r="E405" s="8"/>
      <c r="F405" s="8"/>
      <c r="G405" s="8"/>
    </row>
    <row r="406" spans="1:7" x14ac:dyDescent="0.2">
      <c r="A406" s="8"/>
      <c r="B406" s="8"/>
      <c r="C406" s="8"/>
      <c r="D406" s="8"/>
      <c r="E406" s="8"/>
      <c r="F406" s="8"/>
      <c r="G406" s="8"/>
    </row>
    <row r="407" spans="1:7" x14ac:dyDescent="0.2">
      <c r="A407" s="8"/>
      <c r="B407" s="8"/>
      <c r="C407" s="8"/>
      <c r="D407" s="8"/>
      <c r="E407" s="8"/>
      <c r="F407" s="8"/>
      <c r="G407" s="8"/>
    </row>
    <row r="408" spans="1:7" x14ac:dyDescent="0.2">
      <c r="A408" s="8"/>
      <c r="B408" s="8"/>
      <c r="C408" s="8"/>
      <c r="D408" s="8"/>
      <c r="E408" s="8"/>
      <c r="F408" s="8"/>
      <c r="G408" s="8"/>
    </row>
    <row r="409" spans="1:7" x14ac:dyDescent="0.2">
      <c r="A409" s="8"/>
      <c r="B409" s="8"/>
      <c r="C409" s="8"/>
      <c r="D409" s="8"/>
      <c r="E409" s="8"/>
      <c r="F409" s="8"/>
      <c r="G409" s="8"/>
    </row>
    <row r="410" spans="1:7" x14ac:dyDescent="0.2">
      <c r="A410" s="8"/>
      <c r="B410" s="8"/>
      <c r="C410" s="8"/>
      <c r="D410" s="8"/>
      <c r="E410" s="8"/>
      <c r="F410" s="8"/>
      <c r="G410" s="8"/>
    </row>
    <row r="411" spans="1:7" x14ac:dyDescent="0.2">
      <c r="A411" s="8"/>
      <c r="B411" s="8"/>
      <c r="C411" s="8"/>
      <c r="D411" s="8"/>
      <c r="E411" s="8"/>
      <c r="F411" s="8"/>
      <c r="G411" s="8"/>
    </row>
    <row r="412" spans="1:7" x14ac:dyDescent="0.2">
      <c r="A412" s="8"/>
      <c r="B412" s="8"/>
      <c r="C412" s="8"/>
      <c r="D412" s="8"/>
      <c r="E412" s="8"/>
      <c r="F412" s="8"/>
      <c r="G412" s="8"/>
    </row>
    <row r="413" spans="1:7" x14ac:dyDescent="0.2">
      <c r="A413" s="8"/>
      <c r="B413" s="8"/>
      <c r="C413" s="8"/>
      <c r="D413" s="8"/>
      <c r="E413" s="8"/>
      <c r="F413" s="8"/>
      <c r="G413" s="8"/>
    </row>
    <row r="414" spans="1:7" x14ac:dyDescent="0.2">
      <c r="A414" s="8"/>
      <c r="B414" s="8"/>
      <c r="C414" s="8"/>
      <c r="D414" s="8"/>
      <c r="E414" s="8"/>
      <c r="F414" s="8"/>
      <c r="G414" s="8"/>
    </row>
    <row r="415" spans="1:7" x14ac:dyDescent="0.2">
      <c r="A415" s="8"/>
      <c r="B415" s="8"/>
      <c r="C415" s="8"/>
      <c r="D415" s="8"/>
      <c r="E415" s="8"/>
      <c r="F415" s="8"/>
      <c r="G415" s="8"/>
    </row>
    <row r="416" spans="1:7" x14ac:dyDescent="0.2">
      <c r="A416" s="8"/>
      <c r="B416" s="8"/>
      <c r="C416" s="8"/>
      <c r="D416" s="8"/>
      <c r="E416" s="8"/>
      <c r="F416" s="8"/>
      <c r="G416" s="8"/>
    </row>
    <row r="417" spans="1:7" x14ac:dyDescent="0.2">
      <c r="A417" s="8"/>
      <c r="B417" s="8"/>
      <c r="C417" s="8"/>
      <c r="D417" s="8"/>
      <c r="E417" s="8"/>
      <c r="F417" s="8"/>
      <c r="G417" s="8"/>
    </row>
    <row r="418" spans="1:7" x14ac:dyDescent="0.2">
      <c r="A418" s="8"/>
      <c r="B418" s="8"/>
      <c r="C418" s="8"/>
      <c r="D418" s="8"/>
      <c r="E418" s="8"/>
      <c r="F418" s="8"/>
      <c r="G418" s="8"/>
    </row>
    <row r="419" spans="1:7" x14ac:dyDescent="0.2">
      <c r="A419" s="8"/>
      <c r="B419" s="8"/>
      <c r="C419" s="8"/>
      <c r="D419" s="8"/>
      <c r="E419" s="8"/>
      <c r="F419" s="8"/>
      <c r="G419" s="8"/>
    </row>
    <row r="420" spans="1:7" x14ac:dyDescent="0.2">
      <c r="A420" s="8"/>
      <c r="B420" s="8"/>
      <c r="C420" s="8"/>
      <c r="D420" s="8"/>
      <c r="E420" s="8"/>
      <c r="F420" s="8"/>
      <c r="G420" s="8"/>
    </row>
    <row r="421" spans="1:7" x14ac:dyDescent="0.2">
      <c r="A421" s="8"/>
      <c r="B421" s="8"/>
      <c r="C421" s="8"/>
      <c r="D421" s="8"/>
      <c r="E421" s="8"/>
      <c r="F421" s="8"/>
      <c r="G421" s="8"/>
    </row>
    <row r="422" spans="1:7" x14ac:dyDescent="0.2">
      <c r="A422" s="8"/>
      <c r="B422" s="8"/>
      <c r="C422" s="8"/>
      <c r="D422" s="8"/>
      <c r="E422" s="8"/>
      <c r="F422" s="8"/>
      <c r="G422" s="8"/>
    </row>
    <row r="423" spans="1:7" x14ac:dyDescent="0.2">
      <c r="A423" s="8"/>
      <c r="B423" s="8"/>
      <c r="C423" s="8"/>
      <c r="D423" s="8"/>
      <c r="E423" s="8"/>
      <c r="F423" s="8"/>
      <c r="G423" s="8"/>
    </row>
    <row r="424" spans="1:7" x14ac:dyDescent="0.2">
      <c r="A424" s="8"/>
      <c r="B424" s="8"/>
      <c r="C424" s="8"/>
      <c r="D424" s="8"/>
      <c r="E424" s="8"/>
      <c r="F424" s="8"/>
      <c r="G424" s="8"/>
    </row>
    <row r="425" spans="1:7" x14ac:dyDescent="0.2">
      <c r="A425" s="8"/>
      <c r="B425" s="8"/>
      <c r="C425" s="8"/>
      <c r="D425" s="8"/>
      <c r="E425" s="8"/>
      <c r="F425" s="8"/>
      <c r="G425" s="8"/>
    </row>
    <row r="426" spans="1:7" x14ac:dyDescent="0.2">
      <c r="A426" s="8"/>
      <c r="B426" s="8"/>
      <c r="C426" s="8"/>
      <c r="D426" s="8"/>
      <c r="E426" s="8"/>
      <c r="F426" s="8"/>
      <c r="G426" s="8"/>
    </row>
    <row r="427" spans="1:7" x14ac:dyDescent="0.2">
      <c r="A427" s="8"/>
      <c r="B427" s="8"/>
      <c r="C427" s="8"/>
      <c r="D427" s="8"/>
      <c r="E427" s="8"/>
      <c r="F427" s="8"/>
      <c r="G427" s="8"/>
    </row>
    <row r="428" spans="1:7" x14ac:dyDescent="0.2">
      <c r="A428" s="8"/>
      <c r="B428" s="8"/>
      <c r="C428" s="8"/>
      <c r="D428" s="8"/>
      <c r="E428" s="8"/>
      <c r="F428" s="8"/>
      <c r="G428" s="8"/>
    </row>
    <row r="429" spans="1:7" x14ac:dyDescent="0.2">
      <c r="A429" s="8"/>
      <c r="B429" s="8"/>
      <c r="C429" s="8"/>
      <c r="D429" s="8"/>
      <c r="E429" s="8"/>
      <c r="F429" s="8"/>
      <c r="G429" s="8"/>
    </row>
    <row r="430" spans="1:7" x14ac:dyDescent="0.2">
      <c r="A430" s="8"/>
      <c r="B430" s="8"/>
      <c r="C430" s="8"/>
      <c r="D430" s="8"/>
      <c r="E430" s="8"/>
      <c r="F430" s="8"/>
      <c r="G430" s="8"/>
    </row>
    <row r="431" spans="1:7" x14ac:dyDescent="0.2">
      <c r="A431" s="8"/>
      <c r="B431" s="8"/>
      <c r="C431" s="8"/>
      <c r="D431" s="8"/>
      <c r="E431" s="8"/>
      <c r="F431" s="8"/>
      <c r="G431" s="8"/>
    </row>
    <row r="432" spans="1:7" x14ac:dyDescent="0.2">
      <c r="A432" s="8"/>
      <c r="B432" s="8"/>
      <c r="C432" s="8"/>
      <c r="D432" s="8"/>
      <c r="E432" s="8"/>
      <c r="F432" s="8"/>
      <c r="G432" s="8"/>
    </row>
    <row r="433" spans="1:7" x14ac:dyDescent="0.2">
      <c r="A433" s="8"/>
      <c r="B433" s="8"/>
      <c r="C433" s="8"/>
      <c r="D433" s="8"/>
      <c r="E433" s="8"/>
      <c r="F433" s="8"/>
      <c r="G433" s="8"/>
    </row>
    <row r="434" spans="1:7" x14ac:dyDescent="0.2">
      <c r="A434" s="8"/>
      <c r="B434" s="8"/>
      <c r="C434" s="8"/>
      <c r="D434" s="8"/>
      <c r="E434" s="8"/>
      <c r="F434" s="8"/>
      <c r="G434" s="8"/>
    </row>
    <row r="435" spans="1:7" x14ac:dyDescent="0.2">
      <c r="A435" s="8"/>
      <c r="B435" s="8"/>
      <c r="C435" s="8"/>
      <c r="D435" s="8"/>
      <c r="E435" s="8"/>
      <c r="F435" s="8"/>
      <c r="G435" s="8"/>
    </row>
    <row r="436" spans="1:7" x14ac:dyDescent="0.2">
      <c r="A436" s="8"/>
      <c r="B436" s="8"/>
      <c r="C436" s="8"/>
      <c r="D436" s="8"/>
      <c r="E436" s="8"/>
      <c r="F436" s="8"/>
      <c r="G436" s="8"/>
    </row>
    <row r="437" spans="1:7" x14ac:dyDescent="0.2">
      <c r="A437" s="8"/>
      <c r="B437" s="8"/>
      <c r="C437" s="8"/>
      <c r="D437" s="8"/>
      <c r="E437" s="8"/>
      <c r="F437" s="8"/>
      <c r="G437" s="8"/>
    </row>
    <row r="438" spans="1:7" x14ac:dyDescent="0.2">
      <c r="A438" s="8"/>
      <c r="B438" s="8"/>
      <c r="C438" s="8"/>
      <c r="D438" s="8"/>
      <c r="E438" s="8"/>
      <c r="F438" s="8"/>
      <c r="G438" s="8"/>
    </row>
    <row r="439" spans="1:7" x14ac:dyDescent="0.2">
      <c r="A439" s="8"/>
      <c r="B439" s="8"/>
      <c r="C439" s="8"/>
      <c r="D439" s="8"/>
      <c r="E439" s="8"/>
      <c r="F439" s="8"/>
      <c r="G439" s="8"/>
    </row>
    <row r="440" spans="1:7" x14ac:dyDescent="0.2">
      <c r="A440" s="8"/>
      <c r="B440" s="8"/>
      <c r="C440" s="8"/>
      <c r="D440" s="8"/>
      <c r="E440" s="8"/>
      <c r="F440" s="8"/>
      <c r="G440" s="8"/>
    </row>
    <row r="441" spans="1:7" x14ac:dyDescent="0.2">
      <c r="A441" s="8"/>
      <c r="B441" s="8"/>
      <c r="C441" s="8"/>
      <c r="D441" s="8"/>
      <c r="E441" s="8"/>
      <c r="F441" s="8"/>
      <c r="G441" s="8"/>
    </row>
    <row r="442" spans="1:7" x14ac:dyDescent="0.2">
      <c r="A442" s="8"/>
      <c r="B442" s="8"/>
      <c r="C442" s="8"/>
      <c r="D442" s="8"/>
      <c r="E442" s="8"/>
      <c r="F442" s="8"/>
      <c r="G442" s="8"/>
    </row>
    <row r="443" spans="1:7" x14ac:dyDescent="0.2">
      <c r="A443" s="8"/>
      <c r="B443" s="8"/>
      <c r="C443" s="8"/>
      <c r="D443" s="8"/>
      <c r="E443" s="8"/>
      <c r="F443" s="8"/>
      <c r="G443" s="8"/>
    </row>
    <row r="444" spans="1:7" x14ac:dyDescent="0.2">
      <c r="A444" s="8"/>
      <c r="B444" s="8"/>
      <c r="C444" s="8"/>
      <c r="D444" s="8"/>
      <c r="E444" s="8"/>
      <c r="F444" s="8"/>
      <c r="G444" s="8"/>
    </row>
    <row r="445" spans="1:7" x14ac:dyDescent="0.2">
      <c r="A445" s="8"/>
      <c r="B445" s="8"/>
      <c r="C445" s="8"/>
      <c r="D445" s="8"/>
      <c r="E445" s="8"/>
      <c r="F445" s="8"/>
      <c r="G445" s="8"/>
    </row>
    <row r="446" spans="1:7" x14ac:dyDescent="0.2">
      <c r="A446" s="8"/>
      <c r="B446" s="8"/>
      <c r="C446" s="8"/>
      <c r="D446" s="8"/>
      <c r="E446" s="8"/>
      <c r="F446" s="8"/>
      <c r="G446" s="8"/>
    </row>
    <row r="447" spans="1:7" x14ac:dyDescent="0.2">
      <c r="A447" s="8"/>
      <c r="B447" s="8"/>
      <c r="C447" s="8"/>
      <c r="D447" s="8"/>
      <c r="E447" s="8"/>
      <c r="F447" s="8"/>
      <c r="G447" s="8"/>
    </row>
    <row r="448" spans="1:7" x14ac:dyDescent="0.2">
      <c r="A448" s="8"/>
      <c r="B448" s="8"/>
      <c r="C448" s="8"/>
      <c r="D448" s="8"/>
      <c r="E448" s="8"/>
      <c r="F448" s="8"/>
      <c r="G448" s="8"/>
    </row>
    <row r="449" spans="1:7" x14ac:dyDescent="0.2">
      <c r="A449" s="8"/>
      <c r="B449" s="8"/>
      <c r="C449" s="8"/>
      <c r="D449" s="8"/>
      <c r="E449" s="8"/>
      <c r="F449" s="8"/>
      <c r="G449" s="8"/>
    </row>
    <row r="450" spans="1:7" x14ac:dyDescent="0.2">
      <c r="A450" s="8"/>
      <c r="B450" s="8"/>
      <c r="C450" s="8"/>
      <c r="D450" s="8"/>
      <c r="E450" s="8"/>
      <c r="F450" s="8"/>
      <c r="G450" s="8"/>
    </row>
    <row r="451" spans="1:7" x14ac:dyDescent="0.2">
      <c r="A451" s="8"/>
      <c r="B451" s="8"/>
      <c r="C451" s="8"/>
      <c r="D451" s="8"/>
      <c r="E451" s="8"/>
      <c r="F451" s="8"/>
      <c r="G451" s="8"/>
    </row>
    <row r="452" spans="1:7" x14ac:dyDescent="0.2">
      <c r="A452" s="8"/>
      <c r="B452" s="8"/>
      <c r="C452" s="8"/>
      <c r="D452" s="8"/>
      <c r="E452" s="8"/>
      <c r="F452" s="8"/>
      <c r="G452" s="8"/>
    </row>
    <row r="453" spans="1:7" x14ac:dyDescent="0.2">
      <c r="A453" s="8"/>
      <c r="B453" s="8"/>
      <c r="C453" s="8"/>
      <c r="D453" s="8"/>
      <c r="E453" s="8"/>
      <c r="F453" s="8"/>
      <c r="G453" s="8"/>
    </row>
    <row r="454" spans="1:7" x14ac:dyDescent="0.2">
      <c r="A454" s="8"/>
      <c r="B454" s="8"/>
      <c r="C454" s="8"/>
      <c r="D454" s="8"/>
      <c r="E454" s="8"/>
      <c r="F454" s="8"/>
      <c r="G454" s="8"/>
    </row>
    <row r="455" spans="1:7" x14ac:dyDescent="0.2">
      <c r="A455" s="8"/>
      <c r="B455" s="8"/>
      <c r="C455" s="8"/>
      <c r="D455" s="8"/>
      <c r="E455" s="8"/>
      <c r="F455" s="8"/>
      <c r="G455" s="8"/>
    </row>
    <row r="456" spans="1:7" x14ac:dyDescent="0.2">
      <c r="A456" s="8"/>
      <c r="B456" s="8"/>
      <c r="C456" s="8"/>
      <c r="D456" s="8"/>
      <c r="E456" s="8"/>
      <c r="F456" s="8"/>
      <c r="G456" s="8"/>
    </row>
    <row r="457" spans="1:7" x14ac:dyDescent="0.2">
      <c r="A457" s="8"/>
      <c r="B457" s="8"/>
      <c r="C457" s="8"/>
      <c r="D457" s="8"/>
      <c r="E457" s="8"/>
      <c r="F457" s="8"/>
      <c r="G457" s="8"/>
    </row>
    <row r="458" spans="1:7" x14ac:dyDescent="0.2">
      <c r="A458" s="8"/>
      <c r="B458" s="8"/>
      <c r="C458" s="8"/>
      <c r="D458" s="8"/>
      <c r="E458" s="8"/>
      <c r="F458" s="8"/>
      <c r="G458" s="8"/>
    </row>
    <row r="459" spans="1:7" x14ac:dyDescent="0.2">
      <c r="A459" s="8"/>
      <c r="B459" s="8"/>
      <c r="C459" s="8"/>
      <c r="D459" s="8"/>
      <c r="E459" s="8"/>
      <c r="F459" s="8"/>
      <c r="G459" s="8"/>
    </row>
    <row r="460" spans="1:7" x14ac:dyDescent="0.2">
      <c r="A460" s="8"/>
      <c r="B460" s="8"/>
      <c r="C460" s="8"/>
      <c r="D460" s="8"/>
      <c r="E460" s="8"/>
      <c r="F460" s="8"/>
      <c r="G460" s="8"/>
    </row>
    <row r="461" spans="1:7" x14ac:dyDescent="0.2">
      <c r="A461" s="8"/>
      <c r="B461" s="8"/>
      <c r="C461" s="8"/>
      <c r="D461" s="8"/>
      <c r="E461" s="8"/>
      <c r="F461" s="8"/>
      <c r="G461" s="8"/>
    </row>
    <row r="462" spans="1:7" x14ac:dyDescent="0.2">
      <c r="A462" s="8"/>
      <c r="B462" s="8"/>
      <c r="C462" s="8"/>
      <c r="D462" s="8"/>
      <c r="E462" s="8"/>
      <c r="F462" s="8"/>
      <c r="G462" s="8"/>
    </row>
    <row r="463" spans="1:7" x14ac:dyDescent="0.2">
      <c r="A463" s="8"/>
      <c r="B463" s="8"/>
      <c r="C463" s="8"/>
      <c r="D463" s="8"/>
      <c r="E463" s="8"/>
      <c r="F463" s="8"/>
      <c r="G463" s="8"/>
    </row>
    <row r="464" spans="1:7" x14ac:dyDescent="0.2">
      <c r="A464" s="8"/>
      <c r="B464" s="8"/>
      <c r="C464" s="8"/>
      <c r="D464" s="8"/>
      <c r="E464" s="8"/>
      <c r="F464" s="8"/>
      <c r="G464" s="8"/>
    </row>
    <row r="465" spans="1:7" x14ac:dyDescent="0.2">
      <c r="A465" s="8"/>
      <c r="B465" s="8"/>
      <c r="C465" s="8"/>
      <c r="D465" s="8"/>
      <c r="E465" s="8"/>
      <c r="F465" s="8"/>
      <c r="G465" s="8"/>
    </row>
    <row r="466" spans="1:7" x14ac:dyDescent="0.2">
      <c r="A466" s="8"/>
      <c r="B466" s="8"/>
      <c r="C466" s="8"/>
      <c r="D466" s="8"/>
      <c r="E466" s="8"/>
      <c r="F466" s="8"/>
      <c r="G466" s="8"/>
    </row>
    <row r="467" spans="1:7" x14ac:dyDescent="0.2">
      <c r="A467" s="8"/>
      <c r="B467" s="8"/>
      <c r="C467" s="8"/>
      <c r="D467" s="8"/>
      <c r="E467" s="8"/>
      <c r="F467" s="8"/>
      <c r="G467" s="8"/>
    </row>
    <row r="468" spans="1:7" x14ac:dyDescent="0.2">
      <c r="A468" s="8"/>
      <c r="B468" s="8"/>
      <c r="C468" s="8"/>
      <c r="D468" s="8"/>
      <c r="E468" s="8"/>
      <c r="F468" s="8"/>
      <c r="G468" s="8"/>
    </row>
    <row r="469" spans="1:7" x14ac:dyDescent="0.2">
      <c r="A469" s="8"/>
      <c r="B469" s="8"/>
      <c r="C469" s="8"/>
      <c r="D469" s="8"/>
      <c r="E469" s="8"/>
      <c r="F469" s="8"/>
      <c r="G469" s="8"/>
    </row>
    <row r="470" spans="1:7" x14ac:dyDescent="0.2">
      <c r="A470" s="8"/>
      <c r="B470" s="8"/>
      <c r="C470" s="8"/>
      <c r="D470" s="8"/>
      <c r="E470" s="8"/>
      <c r="F470" s="8"/>
      <c r="G470" s="8"/>
    </row>
    <row r="471" spans="1:7" x14ac:dyDescent="0.2">
      <c r="A471" s="8"/>
      <c r="B471" s="8"/>
      <c r="C471" s="8"/>
      <c r="D471" s="8"/>
      <c r="E471" s="8"/>
      <c r="F471" s="8"/>
      <c r="G471" s="8"/>
    </row>
    <row r="472" spans="1:7" x14ac:dyDescent="0.2">
      <c r="A472" s="8"/>
      <c r="B472" s="8"/>
      <c r="C472" s="8"/>
      <c r="D472" s="8"/>
      <c r="E472" s="8"/>
      <c r="F472" s="8"/>
      <c r="G472" s="8"/>
    </row>
    <row r="473" spans="1:7" x14ac:dyDescent="0.2">
      <c r="A473" s="8"/>
      <c r="B473" s="8"/>
      <c r="C473" s="8"/>
      <c r="D473" s="8"/>
      <c r="E473" s="8"/>
      <c r="F473" s="8"/>
      <c r="G473" s="8"/>
    </row>
    <row r="474" spans="1:7" x14ac:dyDescent="0.2">
      <c r="A474" s="8"/>
      <c r="B474" s="8"/>
      <c r="C474" s="8"/>
      <c r="D474" s="8"/>
      <c r="E474" s="8"/>
      <c r="F474" s="8"/>
      <c r="G474" s="8"/>
    </row>
    <row r="475" spans="1:7" x14ac:dyDescent="0.2">
      <c r="A475" s="8"/>
      <c r="B475" s="8"/>
      <c r="C475" s="8"/>
      <c r="D475" s="8"/>
      <c r="E475" s="8"/>
      <c r="F475" s="8"/>
      <c r="G475" s="8"/>
    </row>
    <row r="476" spans="1:7" x14ac:dyDescent="0.2">
      <c r="A476" s="8"/>
      <c r="B476" s="8"/>
      <c r="C476" s="8"/>
      <c r="D476" s="8"/>
      <c r="E476" s="8"/>
      <c r="F476" s="8"/>
      <c r="G476" s="8"/>
    </row>
    <row r="477" spans="1:7" x14ac:dyDescent="0.2">
      <c r="A477" s="8"/>
      <c r="B477" s="8"/>
      <c r="C477" s="8"/>
      <c r="D477" s="8"/>
      <c r="E477" s="8"/>
      <c r="F477" s="8"/>
      <c r="G477" s="8"/>
    </row>
    <row r="478" spans="1:7" x14ac:dyDescent="0.2">
      <c r="A478" s="8"/>
      <c r="B478" s="8"/>
      <c r="C478" s="8"/>
      <c r="D478" s="8"/>
      <c r="E478" s="8"/>
      <c r="F478" s="8"/>
      <c r="G478" s="8"/>
    </row>
    <row r="479" spans="1:7" x14ac:dyDescent="0.2">
      <c r="A479" s="8"/>
      <c r="B479" s="8"/>
      <c r="C479" s="8"/>
      <c r="D479" s="8"/>
      <c r="E479" s="8"/>
      <c r="F479" s="8"/>
      <c r="G479" s="8"/>
    </row>
    <row r="480" spans="1:7" x14ac:dyDescent="0.2">
      <c r="A480" s="8"/>
      <c r="B480" s="8"/>
      <c r="C480" s="8"/>
      <c r="D480" s="8"/>
      <c r="E480" s="8"/>
      <c r="F480" s="8"/>
      <c r="G480" s="8"/>
    </row>
    <row r="481" spans="1:7" x14ac:dyDescent="0.2">
      <c r="A481" s="8"/>
      <c r="B481" s="8"/>
      <c r="C481" s="8"/>
      <c r="D481" s="8"/>
      <c r="E481" s="8"/>
      <c r="F481" s="8"/>
      <c r="G481" s="8"/>
    </row>
    <row r="482" spans="1:7" x14ac:dyDescent="0.2">
      <c r="A482" s="8"/>
      <c r="B482" s="8"/>
      <c r="C482" s="8"/>
      <c r="D482" s="8"/>
      <c r="E482" s="8"/>
      <c r="F482" s="8"/>
      <c r="G482" s="8"/>
    </row>
    <row r="483" spans="1:7" x14ac:dyDescent="0.2">
      <c r="A483" s="8"/>
      <c r="B483" s="8"/>
      <c r="C483" s="8"/>
      <c r="D483" s="8"/>
      <c r="E483" s="8"/>
      <c r="F483" s="8"/>
      <c r="G483" s="8"/>
    </row>
    <row r="484" spans="1:7" x14ac:dyDescent="0.2">
      <c r="A484" s="8"/>
      <c r="B484" s="8"/>
      <c r="C484" s="8"/>
      <c r="D484" s="8"/>
      <c r="E484" s="8"/>
      <c r="F484" s="8"/>
      <c r="G484" s="8"/>
    </row>
    <row r="485" spans="1:7" x14ac:dyDescent="0.2">
      <c r="A485" s="8"/>
      <c r="B485" s="8"/>
      <c r="C485" s="8"/>
      <c r="D485" s="8"/>
      <c r="E485" s="8"/>
      <c r="F485" s="8"/>
      <c r="G485" s="8"/>
    </row>
    <row r="486" spans="1:7" x14ac:dyDescent="0.2">
      <c r="A486" s="8"/>
      <c r="B486" s="8"/>
      <c r="C486" s="8"/>
      <c r="D486" s="8"/>
      <c r="E486" s="8"/>
      <c r="F486" s="8"/>
      <c r="G486" s="8"/>
    </row>
    <row r="487" spans="1:7" x14ac:dyDescent="0.2">
      <c r="A487" s="8"/>
      <c r="B487" s="8"/>
      <c r="C487" s="8"/>
      <c r="D487" s="8"/>
      <c r="E487" s="8"/>
      <c r="F487" s="8"/>
      <c r="G487" s="8"/>
    </row>
    <row r="488" spans="1:7" x14ac:dyDescent="0.2">
      <c r="A488" s="8"/>
      <c r="B488" s="8"/>
      <c r="C488" s="8"/>
      <c r="D488" s="8"/>
      <c r="E488" s="8"/>
      <c r="F488" s="8"/>
      <c r="G488" s="8"/>
    </row>
    <row r="489" spans="1:7" x14ac:dyDescent="0.2">
      <c r="A489" s="8"/>
      <c r="B489" s="8"/>
      <c r="C489" s="8"/>
      <c r="D489" s="8"/>
      <c r="E489" s="8"/>
      <c r="F489" s="8"/>
      <c r="G489" s="8"/>
    </row>
    <row r="490" spans="1:7" x14ac:dyDescent="0.2">
      <c r="A490" s="8"/>
      <c r="B490" s="8"/>
      <c r="C490" s="8"/>
      <c r="D490" s="8"/>
      <c r="E490" s="8"/>
      <c r="F490" s="8"/>
      <c r="G490" s="8"/>
    </row>
    <row r="491" spans="1:7" x14ac:dyDescent="0.2">
      <c r="A491" s="8"/>
      <c r="B491" s="8"/>
      <c r="C491" s="8"/>
      <c r="D491" s="8"/>
      <c r="E491" s="8"/>
      <c r="F491" s="8"/>
      <c r="G491" s="8"/>
    </row>
    <row r="492" spans="1:7" x14ac:dyDescent="0.2">
      <c r="A492" s="8"/>
      <c r="B492" s="8"/>
      <c r="C492" s="8"/>
      <c r="D492" s="8"/>
      <c r="E492" s="8"/>
      <c r="F492" s="8"/>
      <c r="G492" s="8"/>
    </row>
    <row r="493" spans="1:7" x14ac:dyDescent="0.2">
      <c r="A493" s="8"/>
      <c r="B493" s="8"/>
      <c r="C493" s="8"/>
      <c r="D493" s="8"/>
      <c r="E493" s="8"/>
      <c r="F493" s="8"/>
      <c r="G493" s="8"/>
    </row>
    <row r="494" spans="1:7" x14ac:dyDescent="0.2">
      <c r="A494" s="8"/>
      <c r="B494" s="8"/>
      <c r="C494" s="8"/>
      <c r="D494" s="8"/>
      <c r="E494" s="8"/>
      <c r="F494" s="8"/>
      <c r="G494" s="8"/>
    </row>
    <row r="495" spans="1:7" x14ac:dyDescent="0.2">
      <c r="A495" s="8"/>
      <c r="B495" s="8"/>
      <c r="C495" s="8"/>
      <c r="D495" s="8"/>
      <c r="E495" s="8"/>
      <c r="F495" s="8"/>
      <c r="G495" s="8"/>
    </row>
    <row r="496" spans="1:7" x14ac:dyDescent="0.2">
      <c r="A496" s="8"/>
      <c r="B496" s="8"/>
      <c r="C496" s="8"/>
      <c r="D496" s="8"/>
      <c r="E496" s="8"/>
      <c r="F496" s="8"/>
      <c r="G496" s="8"/>
    </row>
    <row r="497" spans="1:7" x14ac:dyDescent="0.2">
      <c r="A497" s="8"/>
      <c r="B497" s="8"/>
      <c r="C497" s="8"/>
      <c r="D497" s="8"/>
      <c r="E497" s="8"/>
      <c r="F497" s="8"/>
      <c r="G497" s="8"/>
    </row>
    <row r="498" spans="1:7" x14ac:dyDescent="0.2">
      <c r="A498" s="8"/>
      <c r="B498" s="8"/>
      <c r="C498" s="8"/>
      <c r="D498" s="8"/>
      <c r="E498" s="8"/>
      <c r="F498" s="8"/>
      <c r="G498" s="8"/>
    </row>
    <row r="499" spans="1:7" x14ac:dyDescent="0.2">
      <c r="A499" s="8"/>
      <c r="B499" s="8"/>
      <c r="C499" s="8"/>
      <c r="D499" s="8"/>
      <c r="E499" s="8"/>
      <c r="F499" s="8"/>
      <c r="G499" s="8"/>
    </row>
    <row r="500" spans="1:7" x14ac:dyDescent="0.2">
      <c r="A500" s="8"/>
      <c r="B500" s="8"/>
      <c r="C500" s="8"/>
      <c r="D500" s="8"/>
      <c r="E500" s="8"/>
      <c r="F500" s="8"/>
      <c r="G500" s="8"/>
    </row>
    <row r="501" spans="1:7" x14ac:dyDescent="0.2">
      <c r="A501" s="8"/>
      <c r="B501" s="8"/>
      <c r="C501" s="8"/>
      <c r="D501" s="8"/>
      <c r="E501" s="8"/>
      <c r="F501" s="8"/>
      <c r="G501" s="8"/>
    </row>
    <row r="502" spans="1:7" x14ac:dyDescent="0.2">
      <c r="A502" s="8"/>
      <c r="B502" s="8"/>
      <c r="C502" s="8"/>
      <c r="D502" s="8"/>
      <c r="E502" s="8"/>
      <c r="F502" s="8"/>
      <c r="G502" s="8"/>
    </row>
    <row r="503" spans="1:7" x14ac:dyDescent="0.2">
      <c r="A503" s="8"/>
      <c r="B503" s="8"/>
      <c r="C503" s="8"/>
      <c r="D503" s="8"/>
      <c r="E503" s="8"/>
      <c r="F503" s="8"/>
      <c r="G503" s="8"/>
    </row>
    <row r="504" spans="1:7" x14ac:dyDescent="0.2">
      <c r="A504" s="8"/>
      <c r="B504" s="8"/>
      <c r="C504" s="8"/>
      <c r="D504" s="8"/>
      <c r="E504" s="8"/>
      <c r="F504" s="8"/>
      <c r="G504" s="8"/>
    </row>
    <row r="505" spans="1:7" x14ac:dyDescent="0.2">
      <c r="A505" s="8"/>
      <c r="B505" s="8"/>
      <c r="C505" s="8"/>
      <c r="D505" s="8"/>
      <c r="E505" s="8"/>
      <c r="F505" s="8"/>
      <c r="G505" s="8"/>
    </row>
    <row r="506" spans="1:7" x14ac:dyDescent="0.2">
      <c r="A506" s="8"/>
      <c r="B506" s="8"/>
      <c r="C506" s="8"/>
      <c r="D506" s="8"/>
      <c r="E506" s="8"/>
      <c r="F506" s="8"/>
      <c r="G506" s="8"/>
    </row>
    <row r="507" spans="1:7" x14ac:dyDescent="0.2">
      <c r="A507" s="8"/>
      <c r="B507" s="8"/>
      <c r="C507" s="8"/>
      <c r="D507" s="8"/>
      <c r="E507" s="8"/>
      <c r="F507" s="8"/>
      <c r="G507" s="8"/>
    </row>
    <row r="508" spans="1:7" x14ac:dyDescent="0.2">
      <c r="A508" s="8"/>
      <c r="B508" s="8"/>
      <c r="C508" s="8"/>
      <c r="D508" s="8"/>
      <c r="E508" s="8"/>
      <c r="F508" s="8"/>
      <c r="G508" s="8"/>
    </row>
    <row r="509" spans="1:7" x14ac:dyDescent="0.2">
      <c r="A509" s="8"/>
      <c r="B509" s="8"/>
      <c r="C509" s="8"/>
      <c r="D509" s="8"/>
      <c r="E509" s="8"/>
      <c r="F509" s="8"/>
      <c r="G509" s="8"/>
    </row>
    <row r="510" spans="1:7" x14ac:dyDescent="0.2">
      <c r="A510" s="8"/>
      <c r="B510" s="8"/>
      <c r="C510" s="8"/>
      <c r="D510" s="8"/>
      <c r="E510" s="8"/>
      <c r="F510" s="8"/>
      <c r="G510" s="8"/>
    </row>
    <row r="511" spans="1:7" x14ac:dyDescent="0.2">
      <c r="A511" s="8"/>
      <c r="B511" s="8"/>
      <c r="C511" s="8"/>
      <c r="D511" s="8"/>
      <c r="E511" s="8"/>
      <c r="F511" s="8"/>
      <c r="G511" s="8"/>
    </row>
    <row r="512" spans="1:7" x14ac:dyDescent="0.2">
      <c r="A512" s="8"/>
      <c r="B512" s="8"/>
      <c r="C512" s="8"/>
      <c r="D512" s="8"/>
      <c r="E512" s="8"/>
      <c r="F512" s="8"/>
      <c r="G512" s="8"/>
    </row>
    <row r="513" spans="1:7" x14ac:dyDescent="0.2">
      <c r="A513" s="8"/>
      <c r="B513" s="8"/>
      <c r="C513" s="8"/>
      <c r="D513" s="8"/>
      <c r="E513" s="8"/>
      <c r="F513" s="8"/>
      <c r="G513" s="8"/>
    </row>
    <row r="514" spans="1:7" x14ac:dyDescent="0.2">
      <c r="A514" s="8"/>
      <c r="B514" s="8"/>
      <c r="C514" s="8"/>
      <c r="D514" s="8"/>
      <c r="E514" s="8"/>
      <c r="F514" s="8"/>
      <c r="G514" s="8"/>
    </row>
    <row r="515" spans="1:7" x14ac:dyDescent="0.2">
      <c r="A515" s="8"/>
      <c r="B515" s="8"/>
      <c r="C515" s="8"/>
      <c r="D515" s="8"/>
      <c r="E515" s="8"/>
      <c r="F515" s="8"/>
      <c r="G515" s="8"/>
    </row>
    <row r="516" spans="1:7" x14ac:dyDescent="0.2">
      <c r="A516" s="8"/>
      <c r="B516" s="8"/>
      <c r="C516" s="8"/>
      <c r="D516" s="8"/>
      <c r="E516" s="8"/>
      <c r="F516" s="8"/>
      <c r="G516" s="8"/>
    </row>
    <row r="517" spans="1:7" x14ac:dyDescent="0.2">
      <c r="A517" s="8"/>
      <c r="B517" s="8"/>
      <c r="C517" s="8"/>
      <c r="D517" s="8"/>
      <c r="E517" s="8"/>
      <c r="F517" s="8"/>
      <c r="G517" s="8"/>
    </row>
    <row r="518" spans="1:7" x14ac:dyDescent="0.2">
      <c r="A518" s="8"/>
      <c r="B518" s="8"/>
      <c r="C518" s="8"/>
      <c r="D518" s="8"/>
      <c r="E518" s="8"/>
      <c r="F518" s="8"/>
      <c r="G518" s="8"/>
    </row>
    <row r="519" spans="1:7" x14ac:dyDescent="0.2">
      <c r="A519" s="8"/>
      <c r="B519" s="8"/>
      <c r="C519" s="8"/>
      <c r="D519" s="8"/>
      <c r="E519" s="8"/>
      <c r="F519" s="8"/>
      <c r="G519" s="8"/>
    </row>
    <row r="520" spans="1:7" x14ac:dyDescent="0.2">
      <c r="A520" s="8"/>
      <c r="B520" s="8"/>
      <c r="C520" s="8"/>
      <c r="D520" s="8"/>
      <c r="E520" s="8"/>
      <c r="F520" s="8"/>
      <c r="G520" s="8"/>
    </row>
    <row r="521" spans="1:7" x14ac:dyDescent="0.2">
      <c r="A521" s="8"/>
      <c r="B521" s="8"/>
      <c r="C521" s="8"/>
      <c r="D521" s="8"/>
      <c r="E521" s="8"/>
      <c r="F521" s="8"/>
      <c r="G521" s="8"/>
    </row>
    <row r="522" spans="1:7" x14ac:dyDescent="0.2">
      <c r="A522" s="8"/>
      <c r="B522" s="8"/>
      <c r="C522" s="8"/>
      <c r="D522" s="8"/>
      <c r="E522" s="8"/>
      <c r="F522" s="8"/>
      <c r="G522" s="8"/>
    </row>
    <row r="523" spans="1:7" x14ac:dyDescent="0.2">
      <c r="A523" s="8"/>
      <c r="B523" s="8"/>
      <c r="C523" s="8"/>
      <c r="D523" s="8"/>
      <c r="E523" s="8"/>
      <c r="F523" s="8"/>
      <c r="G523" s="8"/>
    </row>
    <row r="524" spans="1:7" x14ac:dyDescent="0.2">
      <c r="A524" s="8"/>
      <c r="B524" s="8"/>
      <c r="C524" s="8"/>
      <c r="D524" s="8"/>
      <c r="E524" s="8"/>
      <c r="F524" s="8"/>
      <c r="G524" s="8"/>
    </row>
    <row r="525" spans="1:7" x14ac:dyDescent="0.2">
      <c r="A525" s="8"/>
      <c r="B525" s="8"/>
      <c r="C525" s="8"/>
      <c r="D525" s="8"/>
      <c r="E525" s="8"/>
      <c r="F525" s="8"/>
      <c r="G525" s="8"/>
    </row>
    <row r="526" spans="1:7" x14ac:dyDescent="0.2">
      <c r="A526" s="8"/>
      <c r="B526" s="8"/>
      <c r="C526" s="8"/>
      <c r="D526" s="8"/>
      <c r="E526" s="8"/>
      <c r="F526" s="8"/>
      <c r="G526" s="8"/>
    </row>
    <row r="527" spans="1:7" x14ac:dyDescent="0.2">
      <c r="A527" s="8"/>
      <c r="B527" s="8"/>
      <c r="C527" s="8"/>
      <c r="D527" s="8"/>
      <c r="E527" s="8"/>
      <c r="F527" s="8"/>
      <c r="G527" s="8"/>
    </row>
    <row r="528" spans="1:7" x14ac:dyDescent="0.2">
      <c r="A528" s="8"/>
      <c r="B528" s="8"/>
      <c r="C528" s="8"/>
      <c r="D528" s="8"/>
      <c r="E528" s="8"/>
      <c r="F528" s="8"/>
      <c r="G528" s="8"/>
    </row>
    <row r="529" spans="1:7" x14ac:dyDescent="0.2">
      <c r="A529" s="8"/>
      <c r="B529" s="8"/>
      <c r="C529" s="8"/>
      <c r="D529" s="8"/>
      <c r="E529" s="8"/>
      <c r="F529" s="8"/>
      <c r="G529" s="8"/>
    </row>
    <row r="530" spans="1:7" x14ac:dyDescent="0.2">
      <c r="A530" s="8"/>
      <c r="B530" s="8"/>
      <c r="C530" s="8"/>
      <c r="D530" s="8"/>
      <c r="E530" s="8"/>
      <c r="F530" s="8"/>
      <c r="G530" s="8"/>
    </row>
    <row r="531" spans="1:7" x14ac:dyDescent="0.2">
      <c r="A531" s="8"/>
      <c r="B531" s="8"/>
      <c r="C531" s="8"/>
      <c r="D531" s="8"/>
      <c r="E531" s="8"/>
      <c r="F531" s="8"/>
      <c r="G531" s="8"/>
    </row>
    <row r="532" spans="1:7" x14ac:dyDescent="0.2">
      <c r="A532" s="8"/>
      <c r="B532" s="8"/>
      <c r="C532" s="8"/>
      <c r="D532" s="8"/>
      <c r="E532" s="8"/>
      <c r="F532" s="8"/>
      <c r="G532" s="8"/>
    </row>
    <row r="533" spans="1:7" x14ac:dyDescent="0.2">
      <c r="A533" s="8"/>
      <c r="B533" s="8"/>
      <c r="C533" s="8"/>
      <c r="D533" s="8"/>
      <c r="E533" s="8"/>
      <c r="F533" s="8"/>
      <c r="G533" s="8"/>
    </row>
    <row r="534" spans="1:7" x14ac:dyDescent="0.2">
      <c r="A534" s="8"/>
      <c r="B534" s="8"/>
      <c r="C534" s="8"/>
      <c r="D534" s="8"/>
      <c r="E534" s="8"/>
      <c r="F534" s="8"/>
      <c r="G534" s="8"/>
    </row>
    <row r="535" spans="1:7" x14ac:dyDescent="0.2">
      <c r="A535" s="8"/>
      <c r="B535" s="8"/>
      <c r="C535" s="8"/>
      <c r="D535" s="8"/>
      <c r="E535" s="8"/>
      <c r="F535" s="8"/>
      <c r="G535" s="8"/>
    </row>
    <row r="536" spans="1:7" x14ac:dyDescent="0.2">
      <c r="A536" s="8"/>
      <c r="B536" s="8"/>
      <c r="C536" s="8"/>
      <c r="D536" s="8"/>
      <c r="E536" s="8"/>
      <c r="F536" s="8"/>
      <c r="G536" s="8"/>
    </row>
    <row r="537" spans="1:7" x14ac:dyDescent="0.2">
      <c r="A537" s="8"/>
      <c r="B537" s="8"/>
      <c r="C537" s="8"/>
      <c r="D537" s="8"/>
      <c r="E537" s="8"/>
      <c r="F537" s="8"/>
      <c r="G537" s="8"/>
    </row>
    <row r="538" spans="1:7" x14ac:dyDescent="0.2">
      <c r="A538" s="8"/>
      <c r="B538" s="8"/>
      <c r="C538" s="8"/>
      <c r="D538" s="8"/>
      <c r="E538" s="8"/>
      <c r="F538" s="8"/>
      <c r="G538" s="8"/>
    </row>
    <row r="539" spans="1:7" x14ac:dyDescent="0.2">
      <c r="A539" s="8"/>
      <c r="B539" s="8"/>
      <c r="C539" s="8"/>
      <c r="D539" s="8"/>
      <c r="E539" s="8"/>
      <c r="F539" s="8"/>
      <c r="G539" s="8"/>
    </row>
    <row r="540" spans="1:7" x14ac:dyDescent="0.2">
      <c r="A540" s="8"/>
      <c r="B540" s="8"/>
      <c r="C540" s="8"/>
      <c r="D540" s="8"/>
      <c r="E540" s="8"/>
      <c r="F540" s="8"/>
      <c r="G540" s="8"/>
    </row>
    <row r="541" spans="1:7" x14ac:dyDescent="0.2">
      <c r="A541" s="8"/>
      <c r="B541" s="8"/>
      <c r="C541" s="8"/>
      <c r="D541" s="8"/>
      <c r="E541" s="8"/>
      <c r="F541" s="8"/>
      <c r="G541" s="8"/>
    </row>
    <row r="542" spans="1:7" x14ac:dyDescent="0.2">
      <c r="A542" s="8"/>
      <c r="B542" s="8"/>
      <c r="C542" s="8"/>
      <c r="D542" s="8"/>
      <c r="E542" s="8"/>
      <c r="F542" s="8"/>
      <c r="G542" s="8"/>
    </row>
    <row r="543" spans="1:7" x14ac:dyDescent="0.2">
      <c r="A543" s="8"/>
      <c r="B543" s="8"/>
      <c r="C543" s="8"/>
      <c r="D543" s="8"/>
      <c r="E543" s="8"/>
      <c r="F543" s="8"/>
      <c r="G543" s="8"/>
    </row>
    <row r="544" spans="1:7" x14ac:dyDescent="0.2">
      <c r="A544" s="8"/>
      <c r="B544" s="8"/>
      <c r="C544" s="8"/>
      <c r="D544" s="8"/>
      <c r="E544" s="8"/>
      <c r="F544" s="8"/>
      <c r="G544" s="8"/>
    </row>
    <row r="545" spans="1:7" x14ac:dyDescent="0.2">
      <c r="A545" s="8"/>
      <c r="B545" s="8"/>
      <c r="C545" s="8"/>
      <c r="D545" s="8"/>
      <c r="E545" s="8"/>
      <c r="F545" s="8"/>
      <c r="G545" s="8"/>
    </row>
    <row r="546" spans="1:7" x14ac:dyDescent="0.2">
      <c r="A546" s="8"/>
      <c r="B546" s="8"/>
      <c r="C546" s="8"/>
      <c r="D546" s="8"/>
      <c r="E546" s="8"/>
      <c r="F546" s="8"/>
      <c r="G546" s="8"/>
    </row>
    <row r="547" spans="1:7" x14ac:dyDescent="0.2">
      <c r="A547" s="8"/>
      <c r="B547" s="8"/>
      <c r="C547" s="8"/>
      <c r="D547" s="8"/>
      <c r="E547" s="8"/>
      <c r="F547" s="8"/>
      <c r="G547" s="8"/>
    </row>
    <row r="548" spans="1:7" x14ac:dyDescent="0.2">
      <c r="A548" s="8"/>
      <c r="B548" s="8"/>
      <c r="C548" s="8"/>
      <c r="D548" s="8"/>
      <c r="E548" s="8"/>
      <c r="F548" s="8"/>
      <c r="G548" s="8"/>
    </row>
    <row r="549" spans="1:7" x14ac:dyDescent="0.2">
      <c r="A549" s="8"/>
      <c r="B549" s="8"/>
      <c r="C549" s="8"/>
      <c r="D549" s="8"/>
      <c r="E549" s="8"/>
      <c r="F549" s="8"/>
      <c r="G549" s="8"/>
    </row>
    <row r="550" spans="1:7" x14ac:dyDescent="0.2">
      <c r="A550" s="8"/>
      <c r="B550" s="8"/>
      <c r="C550" s="8"/>
      <c r="D550" s="8"/>
      <c r="E550" s="8"/>
      <c r="F550" s="8"/>
      <c r="G550" s="8"/>
    </row>
    <row r="551" spans="1:7" x14ac:dyDescent="0.2">
      <c r="A551" s="8"/>
      <c r="B551" s="8"/>
      <c r="C551" s="8"/>
      <c r="D551" s="8"/>
      <c r="E551" s="8"/>
      <c r="F551" s="8"/>
      <c r="G551" s="8"/>
    </row>
    <row r="552" spans="1:7" x14ac:dyDescent="0.2">
      <c r="A552" s="8"/>
      <c r="B552" s="8"/>
      <c r="C552" s="8"/>
      <c r="D552" s="8"/>
      <c r="E552" s="8"/>
      <c r="F552" s="8"/>
      <c r="G552" s="8"/>
    </row>
    <row r="553" spans="1:7" x14ac:dyDescent="0.2">
      <c r="A553" s="8"/>
      <c r="B553" s="8"/>
      <c r="C553" s="8"/>
      <c r="D553" s="8"/>
      <c r="E553" s="8"/>
      <c r="F553" s="8"/>
      <c r="G553" s="8"/>
    </row>
    <row r="554" spans="1:7" x14ac:dyDescent="0.2">
      <c r="A554" s="8"/>
      <c r="B554" s="8"/>
      <c r="C554" s="8"/>
      <c r="D554" s="8"/>
      <c r="E554" s="8"/>
      <c r="F554" s="8"/>
      <c r="G554" s="8"/>
    </row>
    <row r="555" spans="1:7" x14ac:dyDescent="0.2">
      <c r="A555" s="8"/>
      <c r="B555" s="8"/>
      <c r="C555" s="8"/>
      <c r="D555" s="8"/>
      <c r="E555" s="8"/>
      <c r="F555" s="8"/>
      <c r="G555" s="8"/>
    </row>
    <row r="556" spans="1:7" x14ac:dyDescent="0.2">
      <c r="A556" s="8"/>
      <c r="B556" s="8"/>
      <c r="C556" s="8"/>
      <c r="D556" s="8"/>
      <c r="E556" s="8"/>
      <c r="F556" s="8"/>
      <c r="G556" s="8"/>
    </row>
    <row r="557" spans="1:7" x14ac:dyDescent="0.2">
      <c r="A557" s="8"/>
      <c r="B557" s="8"/>
      <c r="C557" s="8"/>
      <c r="D557" s="8"/>
      <c r="E557" s="8"/>
      <c r="F557" s="8"/>
      <c r="G557" s="8"/>
    </row>
    <row r="558" spans="1:7" x14ac:dyDescent="0.2">
      <c r="A558" s="8"/>
      <c r="B558" s="8"/>
      <c r="C558" s="8"/>
      <c r="D558" s="8"/>
      <c r="E558" s="8"/>
      <c r="F558" s="8"/>
      <c r="G558" s="8"/>
    </row>
    <row r="559" spans="1:7" x14ac:dyDescent="0.2">
      <c r="A559" s="8"/>
      <c r="B559" s="8"/>
      <c r="C559" s="8"/>
      <c r="D559" s="8"/>
      <c r="E559" s="8"/>
      <c r="F559" s="8"/>
      <c r="G559" s="8"/>
    </row>
    <row r="560" spans="1:7" x14ac:dyDescent="0.2">
      <c r="A560" s="8"/>
      <c r="B560" s="8"/>
      <c r="C560" s="8"/>
      <c r="D560" s="8"/>
      <c r="E560" s="8"/>
      <c r="F560" s="8"/>
      <c r="G560" s="8"/>
    </row>
    <row r="561" spans="1:7" x14ac:dyDescent="0.2">
      <c r="A561" s="8"/>
      <c r="B561" s="8"/>
      <c r="C561" s="8"/>
      <c r="D561" s="8"/>
      <c r="E561" s="8"/>
      <c r="F561" s="8"/>
      <c r="G561" s="8"/>
    </row>
    <row r="562" spans="1:7" x14ac:dyDescent="0.2">
      <c r="A562" s="8"/>
      <c r="B562" s="8"/>
      <c r="C562" s="8"/>
      <c r="D562" s="8"/>
      <c r="E562" s="8"/>
      <c r="F562" s="8"/>
      <c r="G562" s="8"/>
    </row>
    <row r="563" spans="1:7" x14ac:dyDescent="0.2">
      <c r="A563" s="8"/>
      <c r="B563" s="8"/>
      <c r="C563" s="8"/>
      <c r="D563" s="8"/>
      <c r="E563" s="8"/>
      <c r="F563" s="8"/>
      <c r="G563" s="8"/>
    </row>
    <row r="564" spans="1:7" x14ac:dyDescent="0.2">
      <c r="A564" s="8"/>
      <c r="B564" s="8"/>
      <c r="C564" s="8"/>
      <c r="D564" s="8"/>
      <c r="E564" s="8"/>
      <c r="F564" s="8"/>
      <c r="G564" s="8"/>
    </row>
    <row r="565" spans="1:7" x14ac:dyDescent="0.2">
      <c r="A565" s="8"/>
      <c r="B565" s="8"/>
      <c r="C565" s="8"/>
      <c r="D565" s="8"/>
      <c r="E565" s="8"/>
      <c r="F565" s="8"/>
      <c r="G565" s="8"/>
    </row>
    <row r="566" spans="1:7" x14ac:dyDescent="0.2">
      <c r="A566" s="8"/>
      <c r="B566" s="8"/>
      <c r="C566" s="8"/>
      <c r="D566" s="8"/>
      <c r="E566" s="8"/>
      <c r="F566" s="8"/>
      <c r="G566" s="8"/>
    </row>
    <row r="567" spans="1:7" x14ac:dyDescent="0.2">
      <c r="A567" s="8"/>
      <c r="B567" s="8"/>
      <c r="C567" s="8"/>
      <c r="D567" s="8"/>
      <c r="E567" s="8"/>
      <c r="F567" s="8"/>
      <c r="G567" s="8"/>
    </row>
    <row r="568" spans="1:7" x14ac:dyDescent="0.2">
      <c r="A568" s="8"/>
      <c r="B568" s="8"/>
      <c r="C568" s="8"/>
      <c r="D568" s="8"/>
      <c r="E568" s="8"/>
      <c r="F568" s="8"/>
      <c r="G568" s="8"/>
    </row>
    <row r="569" spans="1:7" x14ac:dyDescent="0.2">
      <c r="A569" s="8"/>
      <c r="B569" s="8"/>
      <c r="C569" s="8"/>
      <c r="D569" s="8"/>
      <c r="E569" s="8"/>
      <c r="F569" s="8"/>
      <c r="G569" s="8"/>
    </row>
    <row r="570" spans="1:7" x14ac:dyDescent="0.2">
      <c r="A570" s="8"/>
      <c r="B570" s="8"/>
      <c r="C570" s="8"/>
      <c r="D570" s="8"/>
      <c r="E570" s="8"/>
      <c r="F570" s="8"/>
      <c r="G570" s="8"/>
    </row>
    <row r="571" spans="1:7" x14ac:dyDescent="0.2">
      <c r="A571" s="8"/>
      <c r="B571" s="8"/>
      <c r="C571" s="8"/>
      <c r="D571" s="8"/>
      <c r="E571" s="8"/>
      <c r="F571" s="8"/>
      <c r="G571" s="8"/>
    </row>
    <row r="572" spans="1:7" x14ac:dyDescent="0.2">
      <c r="A572" s="8"/>
      <c r="B572" s="8"/>
      <c r="C572" s="8"/>
      <c r="D572" s="8"/>
      <c r="E572" s="8"/>
      <c r="F572" s="8"/>
      <c r="G572" s="8"/>
    </row>
    <row r="573" spans="1:7" x14ac:dyDescent="0.2">
      <c r="A573" s="8"/>
      <c r="B573" s="8"/>
      <c r="C573" s="8"/>
      <c r="D573" s="8"/>
      <c r="E573" s="8"/>
      <c r="F573" s="8"/>
      <c r="G573" s="8"/>
    </row>
    <row r="574" spans="1:7" x14ac:dyDescent="0.2">
      <c r="A574" s="8"/>
      <c r="B574" s="8"/>
      <c r="C574" s="8"/>
      <c r="D574" s="8"/>
      <c r="E574" s="8"/>
      <c r="F574" s="8"/>
      <c r="G574" s="8"/>
    </row>
    <row r="575" spans="1:7" x14ac:dyDescent="0.2">
      <c r="A575" s="8"/>
      <c r="B575" s="8"/>
      <c r="C575" s="8"/>
      <c r="D575" s="8"/>
      <c r="E575" s="8"/>
      <c r="F575" s="8"/>
      <c r="G575" s="8"/>
    </row>
    <row r="576" spans="1:7" x14ac:dyDescent="0.2">
      <c r="A576" s="8"/>
      <c r="B576" s="8"/>
      <c r="C576" s="8"/>
      <c r="D576" s="8"/>
      <c r="E576" s="8"/>
      <c r="F576" s="8"/>
      <c r="G576" s="8"/>
    </row>
    <row r="577" spans="1:7" x14ac:dyDescent="0.2">
      <c r="A577" s="8"/>
      <c r="B577" s="8"/>
      <c r="C577" s="8"/>
      <c r="D577" s="8"/>
      <c r="E577" s="8"/>
      <c r="F577" s="8"/>
      <c r="G577" s="8"/>
    </row>
    <row r="578" spans="1:7" x14ac:dyDescent="0.2">
      <c r="A578" s="8"/>
      <c r="B578" s="8"/>
      <c r="C578" s="8"/>
      <c r="D578" s="8"/>
      <c r="E578" s="8"/>
      <c r="F578" s="8"/>
      <c r="G578" s="8"/>
    </row>
    <row r="579" spans="1:7" x14ac:dyDescent="0.2">
      <c r="A579" s="8"/>
      <c r="B579" s="8"/>
      <c r="C579" s="8"/>
      <c r="D579" s="8"/>
      <c r="E579" s="8"/>
      <c r="F579" s="8"/>
      <c r="G579" s="8"/>
    </row>
    <row r="580" spans="1:7" x14ac:dyDescent="0.2">
      <c r="A580" s="8"/>
      <c r="B580" s="8"/>
      <c r="C580" s="8"/>
      <c r="D580" s="8"/>
      <c r="E580" s="8"/>
      <c r="F580" s="8"/>
      <c r="G580" s="8"/>
    </row>
    <row r="581" spans="1:7" x14ac:dyDescent="0.2">
      <c r="A581" s="8"/>
      <c r="B581" s="8"/>
      <c r="C581" s="8"/>
      <c r="D581" s="8"/>
      <c r="E581" s="8"/>
      <c r="F581" s="8"/>
      <c r="G581" s="8"/>
    </row>
    <row r="582" spans="1:7" x14ac:dyDescent="0.2">
      <c r="A582" s="8"/>
      <c r="B582" s="8"/>
      <c r="C582" s="8"/>
      <c r="D582" s="8"/>
      <c r="E582" s="8"/>
      <c r="F582" s="8"/>
      <c r="G582" s="8"/>
    </row>
    <row r="583" spans="1:7" x14ac:dyDescent="0.2">
      <c r="A583" s="8"/>
      <c r="B583" s="8"/>
      <c r="C583" s="8"/>
      <c r="D583" s="8"/>
      <c r="E583" s="8"/>
      <c r="F583" s="8"/>
      <c r="G583" s="8"/>
    </row>
    <row r="584" spans="1:7" x14ac:dyDescent="0.2">
      <c r="A584" s="8"/>
      <c r="B584" s="8"/>
      <c r="C584" s="8"/>
      <c r="D584" s="8"/>
      <c r="E584" s="8"/>
      <c r="F584" s="8"/>
      <c r="G584" s="8"/>
    </row>
    <row r="585" spans="1:7" x14ac:dyDescent="0.2">
      <c r="A585" s="8"/>
      <c r="B585" s="8"/>
      <c r="C585" s="8"/>
      <c r="D585" s="8"/>
      <c r="E585" s="8"/>
      <c r="F585" s="8"/>
      <c r="G585" s="8"/>
    </row>
    <row r="586" spans="1:7" x14ac:dyDescent="0.2">
      <c r="A586" s="8"/>
      <c r="B586" s="8"/>
      <c r="C586" s="8"/>
      <c r="D586" s="8"/>
      <c r="E586" s="8"/>
      <c r="F586" s="8"/>
      <c r="G586" s="8"/>
    </row>
    <row r="587" spans="1:7" x14ac:dyDescent="0.2">
      <c r="A587" s="8"/>
      <c r="B587" s="8"/>
      <c r="C587" s="8"/>
      <c r="D587" s="8"/>
      <c r="E587" s="8"/>
      <c r="F587" s="8"/>
      <c r="G587" s="8"/>
    </row>
    <row r="588" spans="1:7" x14ac:dyDescent="0.2">
      <c r="A588" s="8"/>
      <c r="B588" s="8"/>
      <c r="C588" s="8"/>
      <c r="D588" s="8"/>
      <c r="E588" s="8"/>
      <c r="F588" s="8"/>
      <c r="G588" s="8"/>
    </row>
    <row r="589" spans="1:7" x14ac:dyDescent="0.2">
      <c r="A589" s="8"/>
      <c r="B589" s="8"/>
      <c r="C589" s="8"/>
      <c r="D589" s="8"/>
      <c r="E589" s="8"/>
      <c r="F589" s="8"/>
      <c r="G589" s="8"/>
    </row>
    <row r="590" spans="1:7" x14ac:dyDescent="0.2">
      <c r="A590" s="8"/>
      <c r="B590" s="8"/>
      <c r="C590" s="8"/>
      <c r="D590" s="8"/>
      <c r="E590" s="8"/>
      <c r="F590" s="8"/>
      <c r="G590" s="8"/>
    </row>
    <row r="591" spans="1:7" x14ac:dyDescent="0.2">
      <c r="A591" s="8"/>
      <c r="B591" s="8"/>
      <c r="C591" s="8"/>
      <c r="D591" s="8"/>
      <c r="E591" s="8"/>
      <c r="F591" s="8"/>
      <c r="G591" s="8"/>
    </row>
    <row r="592" spans="1:7" x14ac:dyDescent="0.2">
      <c r="A592" s="8"/>
      <c r="B592" s="8"/>
      <c r="C592" s="8"/>
      <c r="D592" s="8"/>
      <c r="E592" s="8"/>
      <c r="F592" s="8"/>
      <c r="G592" s="8"/>
    </row>
    <row r="593" spans="1:7" x14ac:dyDescent="0.2">
      <c r="A593" s="8"/>
      <c r="B593" s="8"/>
      <c r="C593" s="8"/>
      <c r="D593" s="8"/>
      <c r="E593" s="8"/>
      <c r="F593" s="8"/>
      <c r="G593" s="8"/>
    </row>
    <row r="594" spans="1:7" x14ac:dyDescent="0.2">
      <c r="A594" s="8"/>
      <c r="B594" s="8"/>
      <c r="C594" s="8"/>
      <c r="D594" s="8"/>
      <c r="E594" s="8"/>
      <c r="F594" s="8"/>
      <c r="G594" s="8"/>
    </row>
    <row r="595" spans="1:7" x14ac:dyDescent="0.2">
      <c r="A595" s="8"/>
      <c r="B595" s="8"/>
      <c r="C595" s="8"/>
      <c r="D595" s="8"/>
      <c r="E595" s="8"/>
      <c r="F595" s="8"/>
      <c r="G595" s="8"/>
    </row>
    <row r="596" spans="1:7" x14ac:dyDescent="0.2">
      <c r="A596" s="8"/>
      <c r="B596" s="8"/>
      <c r="C596" s="8"/>
      <c r="D596" s="8"/>
      <c r="E596" s="8"/>
      <c r="F596" s="8"/>
      <c r="G596" s="8"/>
    </row>
    <row r="597" spans="1:7" x14ac:dyDescent="0.2">
      <c r="A597" s="8"/>
      <c r="B597" s="8"/>
      <c r="C597" s="8"/>
      <c r="D597" s="8"/>
      <c r="E597" s="8"/>
      <c r="F597" s="8"/>
      <c r="G597" s="8"/>
    </row>
    <row r="598" spans="1:7" x14ac:dyDescent="0.2">
      <c r="A598" s="8"/>
      <c r="B598" s="8"/>
      <c r="C598" s="8"/>
      <c r="D598" s="8"/>
      <c r="E598" s="8"/>
      <c r="F598" s="8"/>
      <c r="G598" s="8"/>
    </row>
    <row r="599" spans="1:7" x14ac:dyDescent="0.2">
      <c r="A599" s="8"/>
      <c r="B599" s="8"/>
      <c r="C599" s="8"/>
      <c r="D599" s="8"/>
      <c r="E599" s="8"/>
      <c r="F599" s="8"/>
      <c r="G599" s="8"/>
    </row>
    <row r="600" spans="1:7" x14ac:dyDescent="0.2">
      <c r="A600" s="8"/>
      <c r="B600" s="8"/>
      <c r="C600" s="8"/>
      <c r="D600" s="8"/>
      <c r="E600" s="8"/>
      <c r="F600" s="8"/>
      <c r="G600" s="8"/>
    </row>
    <row r="601" spans="1:7" x14ac:dyDescent="0.2">
      <c r="A601" s="8"/>
      <c r="B601" s="8"/>
      <c r="C601" s="8"/>
      <c r="D601" s="8"/>
      <c r="E601" s="8"/>
      <c r="F601" s="8"/>
      <c r="G601" s="8"/>
    </row>
    <row r="602" spans="1:7" x14ac:dyDescent="0.2">
      <c r="A602" s="8"/>
      <c r="B602" s="8"/>
      <c r="C602" s="8"/>
      <c r="D602" s="8"/>
      <c r="E602" s="8"/>
      <c r="F602" s="8"/>
      <c r="G602" s="8"/>
    </row>
    <row r="603" spans="1:7" x14ac:dyDescent="0.2">
      <c r="A603" s="8"/>
      <c r="B603" s="8"/>
      <c r="C603" s="8"/>
      <c r="D603" s="8"/>
      <c r="E603" s="8"/>
      <c r="F603" s="8"/>
      <c r="G603" s="8"/>
    </row>
    <row r="604" spans="1:7" x14ac:dyDescent="0.2">
      <c r="A604" s="8"/>
      <c r="B604" s="8"/>
      <c r="C604" s="8"/>
      <c r="D604" s="8"/>
      <c r="E604" s="8"/>
      <c r="F604" s="8"/>
      <c r="G604" s="8"/>
    </row>
    <row r="605" spans="1:7" x14ac:dyDescent="0.2">
      <c r="A605" s="8"/>
      <c r="B605" s="8"/>
      <c r="C605" s="8"/>
      <c r="D605" s="8"/>
      <c r="E605" s="8"/>
      <c r="F605" s="8"/>
      <c r="G605" s="8"/>
    </row>
    <row r="606" spans="1:7" x14ac:dyDescent="0.2">
      <c r="A606" s="8"/>
      <c r="B606" s="8"/>
      <c r="C606" s="8"/>
      <c r="D606" s="8"/>
      <c r="E606" s="8"/>
      <c r="F606" s="8"/>
      <c r="G606" s="8"/>
    </row>
    <row r="607" spans="1:7" x14ac:dyDescent="0.2">
      <c r="A607" s="8"/>
      <c r="B607" s="8"/>
      <c r="C607" s="8"/>
      <c r="D607" s="8"/>
      <c r="E607" s="8"/>
      <c r="F607" s="8"/>
      <c r="G607" s="8"/>
    </row>
    <row r="608" spans="1:7" x14ac:dyDescent="0.2">
      <c r="A608" s="8"/>
      <c r="B608" s="8"/>
      <c r="C608" s="8"/>
      <c r="D608" s="8"/>
      <c r="E608" s="8"/>
      <c r="F608" s="8"/>
      <c r="G608" s="8"/>
    </row>
    <row r="609" spans="1:7" x14ac:dyDescent="0.2">
      <c r="A609" s="8"/>
      <c r="B609" s="8"/>
      <c r="C609" s="8"/>
      <c r="D609" s="8"/>
      <c r="E609" s="8"/>
      <c r="F609" s="8"/>
      <c r="G609" s="8"/>
    </row>
    <row r="610" spans="1:7" x14ac:dyDescent="0.2">
      <c r="A610" s="8"/>
      <c r="B610" s="8"/>
      <c r="C610" s="8"/>
      <c r="D610" s="8"/>
      <c r="E610" s="8"/>
      <c r="F610" s="8"/>
      <c r="G610" s="8"/>
    </row>
    <row r="611" spans="1:7" x14ac:dyDescent="0.2">
      <c r="A611" s="8"/>
      <c r="B611" s="8"/>
      <c r="C611" s="8"/>
      <c r="D611" s="8"/>
      <c r="E611" s="8"/>
      <c r="F611" s="8"/>
      <c r="G611" s="8"/>
    </row>
    <row r="612" spans="1:7" x14ac:dyDescent="0.2">
      <c r="A612" s="8"/>
      <c r="B612" s="8"/>
      <c r="C612" s="8"/>
      <c r="D612" s="8"/>
      <c r="E612" s="8"/>
      <c r="F612" s="8"/>
      <c r="G612" s="8"/>
    </row>
    <row r="613" spans="1:7" x14ac:dyDescent="0.2">
      <c r="A613" s="8"/>
      <c r="B613" s="8"/>
      <c r="C613" s="8"/>
      <c r="D613" s="8"/>
      <c r="E613" s="8"/>
      <c r="F613" s="8"/>
      <c r="G613" s="8"/>
    </row>
    <row r="614" spans="1:7" x14ac:dyDescent="0.2">
      <c r="A614" s="8"/>
      <c r="B614" s="8"/>
      <c r="C614" s="8"/>
      <c r="D614" s="8"/>
      <c r="E614" s="8"/>
      <c r="F614" s="8"/>
      <c r="G614" s="8"/>
    </row>
    <row r="615" spans="1:7" x14ac:dyDescent="0.2">
      <c r="A615" s="8"/>
      <c r="B615" s="8"/>
      <c r="C615" s="8"/>
      <c r="D615" s="8"/>
      <c r="E615" s="8"/>
      <c r="F615" s="8"/>
      <c r="G615" s="8"/>
    </row>
    <row r="616" spans="1:7" x14ac:dyDescent="0.2">
      <c r="A616" s="8"/>
      <c r="B616" s="8"/>
      <c r="C616" s="8"/>
      <c r="D616" s="8"/>
      <c r="E616" s="8"/>
      <c r="F616" s="8"/>
      <c r="G616" s="8"/>
    </row>
    <row r="617" spans="1:7" x14ac:dyDescent="0.2">
      <c r="A617" s="8"/>
      <c r="B617" s="8"/>
      <c r="C617" s="8"/>
      <c r="D617" s="8"/>
      <c r="E617" s="8"/>
      <c r="F617" s="8"/>
      <c r="G617" s="8"/>
    </row>
    <row r="618" spans="1:7" x14ac:dyDescent="0.2">
      <c r="A618" s="8"/>
      <c r="B618" s="8"/>
      <c r="C618" s="8"/>
      <c r="D618" s="8"/>
      <c r="E618" s="8"/>
      <c r="F618" s="8"/>
      <c r="G618" s="8"/>
    </row>
    <row r="619" spans="1:7" x14ac:dyDescent="0.2">
      <c r="A619" s="8"/>
      <c r="B619" s="8"/>
      <c r="C619" s="8"/>
      <c r="D619" s="8"/>
      <c r="E619" s="8"/>
      <c r="F619" s="8"/>
      <c r="G619" s="8"/>
    </row>
    <row r="620" spans="1:7" x14ac:dyDescent="0.2">
      <c r="A620" s="8"/>
      <c r="B620" s="8"/>
      <c r="C620" s="8"/>
      <c r="D620" s="8"/>
      <c r="E620" s="8"/>
      <c r="F620" s="8"/>
      <c r="G620" s="8"/>
    </row>
    <row r="621" spans="1:7" x14ac:dyDescent="0.2">
      <c r="A621" s="8"/>
      <c r="B621" s="8"/>
      <c r="C621" s="8"/>
      <c r="D621" s="8"/>
      <c r="E621" s="8"/>
      <c r="F621" s="8"/>
      <c r="G621" s="8"/>
    </row>
    <row r="622" spans="1:7" x14ac:dyDescent="0.2">
      <c r="A622" s="8"/>
      <c r="B622" s="8"/>
      <c r="C622" s="8"/>
      <c r="D622" s="8"/>
      <c r="E622" s="8"/>
      <c r="F622" s="8"/>
      <c r="G622" s="8"/>
    </row>
    <row r="623" spans="1:7" x14ac:dyDescent="0.2">
      <c r="A623" s="8"/>
      <c r="B623" s="8"/>
      <c r="C623" s="8"/>
      <c r="D623" s="8"/>
      <c r="E623" s="8"/>
      <c r="F623" s="8"/>
      <c r="G623" s="8"/>
    </row>
    <row r="624" spans="1:7" x14ac:dyDescent="0.2">
      <c r="A624" s="8"/>
      <c r="B624" s="8"/>
      <c r="C624" s="8"/>
      <c r="D624" s="8"/>
      <c r="E624" s="8"/>
      <c r="F624" s="8"/>
      <c r="G624" s="8"/>
    </row>
    <row r="625" spans="1:7" x14ac:dyDescent="0.2">
      <c r="A625" s="8"/>
      <c r="B625" s="8"/>
      <c r="C625" s="8"/>
      <c r="D625" s="8"/>
      <c r="E625" s="8"/>
      <c r="F625" s="8"/>
      <c r="G625" s="8"/>
    </row>
    <row r="626" spans="1:7" x14ac:dyDescent="0.2">
      <c r="A626" s="8"/>
      <c r="B626" s="8"/>
      <c r="C626" s="8"/>
      <c r="D626" s="8"/>
      <c r="E626" s="8"/>
      <c r="F626" s="8"/>
      <c r="G626" s="8"/>
    </row>
    <row r="627" spans="1:7" x14ac:dyDescent="0.2">
      <c r="A627" s="8"/>
      <c r="B627" s="8"/>
      <c r="C627" s="8"/>
      <c r="D627" s="8"/>
      <c r="E627" s="8"/>
      <c r="F627" s="8"/>
      <c r="G627" s="8"/>
    </row>
    <row r="628" spans="1:7" x14ac:dyDescent="0.2">
      <c r="A628" s="8"/>
      <c r="B628" s="8"/>
      <c r="C628" s="8"/>
      <c r="D628" s="8"/>
      <c r="E628" s="8"/>
      <c r="F628" s="8"/>
      <c r="G628" s="8"/>
    </row>
    <row r="629" spans="1:7" x14ac:dyDescent="0.2">
      <c r="A629" s="8"/>
      <c r="B629" s="8"/>
      <c r="C629" s="8"/>
      <c r="D629" s="8"/>
      <c r="E629" s="8"/>
      <c r="F629" s="8"/>
      <c r="G629" s="8"/>
    </row>
    <row r="630" spans="1:7" x14ac:dyDescent="0.2">
      <c r="A630" s="8"/>
      <c r="B630" s="8"/>
      <c r="C630" s="8"/>
      <c r="D630" s="8"/>
      <c r="E630" s="8"/>
      <c r="F630" s="8"/>
      <c r="G630" s="8"/>
    </row>
    <row r="631" spans="1:7" x14ac:dyDescent="0.2">
      <c r="A631" s="8"/>
      <c r="B631" s="8"/>
      <c r="C631" s="8"/>
      <c r="D631" s="8"/>
      <c r="E631" s="8"/>
      <c r="F631" s="8"/>
      <c r="G631" s="8"/>
    </row>
    <row r="632" spans="1:7" x14ac:dyDescent="0.2">
      <c r="A632" s="8"/>
      <c r="B632" s="8"/>
      <c r="C632" s="8"/>
      <c r="D632" s="8"/>
      <c r="E632" s="8"/>
      <c r="F632" s="8"/>
      <c r="G632" s="8"/>
    </row>
    <row r="633" spans="1:7" x14ac:dyDescent="0.2">
      <c r="A633" s="8"/>
      <c r="B633" s="8"/>
      <c r="C633" s="8"/>
      <c r="D633" s="8"/>
      <c r="E633" s="8"/>
      <c r="F633" s="8"/>
      <c r="G633" s="8"/>
    </row>
    <row r="634" spans="1:7" x14ac:dyDescent="0.2">
      <c r="A634" s="8"/>
      <c r="B634" s="8"/>
      <c r="C634" s="8"/>
      <c r="D634" s="8"/>
      <c r="E634" s="8"/>
      <c r="F634" s="8"/>
      <c r="G634" s="8"/>
    </row>
    <row r="635" spans="1:7" x14ac:dyDescent="0.2">
      <c r="A635" s="8"/>
      <c r="B635" s="8"/>
      <c r="C635" s="8"/>
      <c r="D635" s="8"/>
      <c r="E635" s="8"/>
      <c r="F635" s="8"/>
      <c r="G635" s="8"/>
    </row>
    <row r="636" spans="1:7" x14ac:dyDescent="0.2">
      <c r="A636" s="8"/>
      <c r="B636" s="8"/>
      <c r="C636" s="8"/>
      <c r="D636" s="8"/>
      <c r="E636" s="8"/>
      <c r="F636" s="8"/>
      <c r="G636" s="8"/>
    </row>
    <row r="637" spans="1:7" x14ac:dyDescent="0.2">
      <c r="A637" s="8"/>
      <c r="B637" s="8"/>
      <c r="C637" s="8"/>
      <c r="D637" s="8"/>
      <c r="E637" s="8"/>
      <c r="F637" s="8"/>
      <c r="G637" s="8"/>
    </row>
    <row r="638" spans="1:7" x14ac:dyDescent="0.2">
      <c r="A638" s="8"/>
      <c r="B638" s="8"/>
      <c r="C638" s="8"/>
      <c r="D638" s="8"/>
      <c r="E638" s="8"/>
      <c r="F638" s="8"/>
      <c r="G638" s="8"/>
    </row>
    <row r="639" spans="1:7" x14ac:dyDescent="0.2">
      <c r="A639" s="8"/>
      <c r="B639" s="8"/>
      <c r="C639" s="8"/>
      <c r="D639" s="8"/>
      <c r="E639" s="8"/>
      <c r="F639" s="8"/>
      <c r="G639" s="8"/>
    </row>
    <row r="640" spans="1:7" x14ac:dyDescent="0.2">
      <c r="A640" s="8"/>
      <c r="B640" s="8"/>
      <c r="C640" s="8"/>
      <c r="D640" s="8"/>
      <c r="E640" s="8"/>
      <c r="F640" s="8"/>
      <c r="G640" s="8"/>
    </row>
    <row r="641" spans="1:7" x14ac:dyDescent="0.2">
      <c r="A641" s="8"/>
      <c r="B641" s="8"/>
      <c r="C641" s="8"/>
      <c r="D641" s="8"/>
      <c r="E641" s="8"/>
      <c r="F641" s="8"/>
      <c r="G641" s="8"/>
    </row>
    <row r="642" spans="1:7" x14ac:dyDescent="0.2">
      <c r="A642" s="8"/>
      <c r="B642" s="8"/>
      <c r="C642" s="8"/>
      <c r="D642" s="8"/>
      <c r="E642" s="8"/>
      <c r="F642" s="8"/>
      <c r="G642" s="8"/>
    </row>
    <row r="643" spans="1:7" x14ac:dyDescent="0.2">
      <c r="A643" s="8"/>
      <c r="B643" s="8"/>
      <c r="C643" s="8"/>
      <c r="D643" s="8"/>
      <c r="E643" s="8"/>
      <c r="F643" s="8"/>
      <c r="G643" s="8"/>
    </row>
    <row r="644" spans="1:7" x14ac:dyDescent="0.2">
      <c r="A644" s="8"/>
      <c r="B644" s="8"/>
      <c r="C644" s="8"/>
      <c r="D644" s="8"/>
      <c r="E644" s="8"/>
      <c r="F644" s="8"/>
      <c r="G644" s="8"/>
    </row>
    <row r="645" spans="1:7" x14ac:dyDescent="0.2">
      <c r="A645" s="8"/>
      <c r="B645" s="8"/>
      <c r="C645" s="8"/>
      <c r="D645" s="8"/>
      <c r="E645" s="8"/>
      <c r="F645" s="8"/>
      <c r="G645" s="8"/>
    </row>
    <row r="646" spans="1:7" x14ac:dyDescent="0.2">
      <c r="A646" s="8"/>
      <c r="B646" s="8"/>
      <c r="C646" s="8"/>
      <c r="D646" s="8"/>
      <c r="E646" s="8"/>
      <c r="F646" s="8"/>
      <c r="G646" s="8"/>
    </row>
    <row r="647" spans="1:7" x14ac:dyDescent="0.2">
      <c r="A647" s="8"/>
      <c r="B647" s="8"/>
      <c r="C647" s="8"/>
      <c r="D647" s="8"/>
      <c r="E647" s="8"/>
      <c r="F647" s="8"/>
      <c r="G647" s="8"/>
    </row>
    <row r="648" spans="1:7" x14ac:dyDescent="0.2">
      <c r="A648" s="8"/>
      <c r="B648" s="8"/>
      <c r="C648" s="8"/>
      <c r="D648" s="8"/>
      <c r="E648" s="8"/>
      <c r="F648" s="8"/>
      <c r="G648" s="8"/>
    </row>
    <row r="649" spans="1:7" x14ac:dyDescent="0.2">
      <c r="A649" s="8"/>
      <c r="B649" s="8"/>
      <c r="C649" s="8"/>
      <c r="D649" s="8"/>
      <c r="E649" s="8"/>
      <c r="F649" s="8"/>
      <c r="G649" s="8"/>
    </row>
    <row r="650" spans="1:7" x14ac:dyDescent="0.2">
      <c r="A650" s="8"/>
      <c r="B650" s="8"/>
      <c r="C650" s="8"/>
      <c r="D650" s="8"/>
      <c r="E650" s="8"/>
      <c r="F650" s="8"/>
      <c r="G650" s="8"/>
    </row>
    <row r="651" spans="1:7" x14ac:dyDescent="0.2">
      <c r="A651" s="8"/>
      <c r="B651" s="8"/>
      <c r="C651" s="8"/>
      <c r="D651" s="8"/>
      <c r="E651" s="8"/>
      <c r="F651" s="8"/>
      <c r="G651" s="8"/>
    </row>
    <row r="652" spans="1:7" x14ac:dyDescent="0.2">
      <c r="A652" s="8"/>
      <c r="B652" s="8"/>
      <c r="C652" s="8"/>
      <c r="D652" s="8"/>
      <c r="E652" s="8"/>
      <c r="F652" s="8"/>
      <c r="G652" s="8"/>
    </row>
    <row r="653" spans="1:7" x14ac:dyDescent="0.2">
      <c r="A653" s="8"/>
      <c r="B653" s="8"/>
      <c r="C653" s="8"/>
      <c r="D653" s="8"/>
      <c r="E653" s="8"/>
      <c r="F653" s="8"/>
      <c r="G653" s="8"/>
    </row>
    <row r="654" spans="1:7" x14ac:dyDescent="0.2">
      <c r="A654" s="8"/>
      <c r="B654" s="8"/>
      <c r="C654" s="8"/>
      <c r="D654" s="8"/>
      <c r="E654" s="8"/>
      <c r="F654" s="8"/>
      <c r="G654" s="8"/>
    </row>
    <row r="655" spans="1:7" x14ac:dyDescent="0.2">
      <c r="A655" s="8"/>
      <c r="B655" s="8"/>
      <c r="C655" s="8"/>
      <c r="D655" s="8"/>
      <c r="E655" s="8"/>
      <c r="F655" s="8"/>
      <c r="G655" s="8"/>
    </row>
    <row r="656" spans="1:7" x14ac:dyDescent="0.2">
      <c r="A656" s="8"/>
      <c r="B656" s="8"/>
      <c r="C656" s="8"/>
      <c r="D656" s="8"/>
      <c r="E656" s="8"/>
      <c r="F656" s="8"/>
      <c r="G656" s="8"/>
    </row>
    <row r="657" spans="1:7" x14ac:dyDescent="0.2">
      <c r="A657" s="8"/>
      <c r="B657" s="8"/>
      <c r="C657" s="8"/>
      <c r="D657" s="8"/>
      <c r="E657" s="8"/>
      <c r="F657" s="8"/>
      <c r="G657" s="8"/>
    </row>
    <row r="658" spans="1:7" x14ac:dyDescent="0.2">
      <c r="A658" s="8"/>
      <c r="B658" s="8"/>
      <c r="C658" s="8"/>
      <c r="D658" s="8"/>
      <c r="E658" s="8"/>
      <c r="F658" s="8"/>
      <c r="G658" s="8"/>
    </row>
    <row r="659" spans="1:7" x14ac:dyDescent="0.2">
      <c r="A659" s="8"/>
      <c r="B659" s="8"/>
      <c r="C659" s="8"/>
      <c r="D659" s="8"/>
      <c r="E659" s="8"/>
      <c r="F659" s="8"/>
      <c r="G659" s="8"/>
    </row>
    <row r="660" spans="1:7" x14ac:dyDescent="0.2">
      <c r="A660" s="8"/>
      <c r="B660" s="8"/>
      <c r="C660" s="8"/>
      <c r="D660" s="8"/>
      <c r="E660" s="8"/>
      <c r="F660" s="8"/>
      <c r="G660" s="8"/>
    </row>
    <row r="661" spans="1:7" x14ac:dyDescent="0.2">
      <c r="A661" s="8"/>
      <c r="B661" s="8"/>
      <c r="C661" s="8"/>
      <c r="D661" s="8"/>
      <c r="E661" s="8"/>
      <c r="F661" s="8"/>
      <c r="G661" s="8"/>
    </row>
    <row r="662" spans="1:7" x14ac:dyDescent="0.2">
      <c r="A662" s="8"/>
      <c r="B662" s="8"/>
      <c r="C662" s="8"/>
      <c r="D662" s="8"/>
      <c r="E662" s="8"/>
      <c r="F662" s="8"/>
      <c r="G662" s="8"/>
    </row>
    <row r="663" spans="1:7" x14ac:dyDescent="0.2">
      <c r="A663" s="8"/>
      <c r="B663" s="8"/>
      <c r="C663" s="8"/>
      <c r="D663" s="8"/>
      <c r="E663" s="8"/>
      <c r="F663" s="8"/>
      <c r="G663" s="8"/>
    </row>
    <row r="664" spans="1:7" x14ac:dyDescent="0.2">
      <c r="A664" s="8"/>
      <c r="B664" s="8"/>
      <c r="C664" s="8"/>
      <c r="D664" s="8"/>
      <c r="E664" s="8"/>
      <c r="F664" s="8"/>
      <c r="G664" s="8"/>
    </row>
    <row r="665" spans="1:7" x14ac:dyDescent="0.2">
      <c r="A665" s="8"/>
      <c r="B665" s="8"/>
      <c r="C665" s="8"/>
      <c r="D665" s="8"/>
      <c r="E665" s="8"/>
      <c r="F665" s="8"/>
      <c r="G665" s="8"/>
    </row>
    <row r="666" spans="1:7" x14ac:dyDescent="0.2">
      <c r="A666" s="8"/>
      <c r="B666" s="8"/>
      <c r="C666" s="8"/>
      <c r="D666" s="8"/>
      <c r="E666" s="8"/>
      <c r="F666" s="8"/>
      <c r="G666" s="8"/>
    </row>
    <row r="667" spans="1:7" x14ac:dyDescent="0.2">
      <c r="A667" s="8"/>
      <c r="B667" s="8"/>
      <c r="C667" s="8"/>
      <c r="D667" s="8"/>
      <c r="E667" s="8"/>
      <c r="F667" s="8"/>
      <c r="G667" s="8"/>
    </row>
    <row r="668" spans="1:7" x14ac:dyDescent="0.2">
      <c r="A668" s="8"/>
      <c r="B668" s="8"/>
      <c r="C668" s="8"/>
      <c r="D668" s="8"/>
      <c r="E668" s="8"/>
      <c r="F668" s="8"/>
      <c r="G668" s="8"/>
    </row>
    <row r="669" spans="1:7" x14ac:dyDescent="0.2">
      <c r="A669" s="8"/>
      <c r="B669" s="8"/>
      <c r="C669" s="8"/>
      <c r="D669" s="8"/>
      <c r="E669" s="8"/>
      <c r="F669" s="8"/>
      <c r="G669" s="8"/>
    </row>
    <row r="670" spans="1:7" x14ac:dyDescent="0.2">
      <c r="A670" s="8"/>
      <c r="B670" s="8"/>
      <c r="C670" s="8"/>
      <c r="D670" s="8"/>
      <c r="E670" s="8"/>
      <c r="F670" s="8"/>
      <c r="G670" s="8"/>
    </row>
    <row r="671" spans="1:7" x14ac:dyDescent="0.2">
      <c r="A671" s="8"/>
      <c r="B671" s="8"/>
      <c r="C671" s="8"/>
      <c r="D671" s="8"/>
      <c r="E671" s="8"/>
      <c r="F671" s="8"/>
      <c r="G671" s="8"/>
    </row>
    <row r="672" spans="1:7" x14ac:dyDescent="0.2">
      <c r="A672" s="8"/>
      <c r="B672" s="8"/>
      <c r="C672" s="8"/>
      <c r="D672" s="8"/>
      <c r="E672" s="8"/>
      <c r="F672" s="8"/>
      <c r="G672" s="8"/>
    </row>
    <row r="673" spans="1:7" x14ac:dyDescent="0.2">
      <c r="A673" s="8"/>
      <c r="B673" s="8"/>
      <c r="C673" s="8"/>
      <c r="D673" s="8"/>
      <c r="E673" s="8"/>
      <c r="F673" s="8"/>
      <c r="G673" s="8"/>
    </row>
    <row r="674" spans="1:7" x14ac:dyDescent="0.2">
      <c r="A674" s="8"/>
      <c r="B674" s="8"/>
      <c r="C674" s="8"/>
      <c r="D674" s="8"/>
      <c r="E674" s="8"/>
      <c r="F674" s="8"/>
      <c r="G674" s="8"/>
    </row>
    <row r="675" spans="1:7" x14ac:dyDescent="0.2">
      <c r="A675" s="8"/>
      <c r="B675" s="8"/>
      <c r="C675" s="8"/>
      <c r="D675" s="8"/>
      <c r="E675" s="8"/>
      <c r="F675" s="8"/>
      <c r="G675" s="8"/>
    </row>
    <row r="676" spans="1:7" x14ac:dyDescent="0.2">
      <c r="A676" s="8"/>
      <c r="B676" s="8"/>
      <c r="C676" s="8"/>
      <c r="D676" s="8"/>
      <c r="E676" s="8"/>
      <c r="F676" s="8"/>
      <c r="G676" s="8"/>
    </row>
    <row r="677" spans="1:7" x14ac:dyDescent="0.2">
      <c r="A677" s="8"/>
      <c r="B677" s="8"/>
      <c r="C677" s="8"/>
      <c r="D677" s="8"/>
      <c r="E677" s="8"/>
      <c r="F677" s="8"/>
      <c r="G677" s="8"/>
    </row>
    <row r="678" spans="1:7" x14ac:dyDescent="0.2">
      <c r="A678" s="8"/>
      <c r="B678" s="8"/>
      <c r="C678" s="8"/>
      <c r="D678" s="8"/>
      <c r="E678" s="8"/>
      <c r="F678" s="8"/>
      <c r="G678" s="8"/>
    </row>
    <row r="679" spans="1:7" x14ac:dyDescent="0.2">
      <c r="A679" s="8"/>
      <c r="B679" s="8"/>
      <c r="C679" s="8"/>
      <c r="D679" s="8"/>
      <c r="E679" s="8"/>
      <c r="F679" s="8"/>
      <c r="G679" s="8"/>
    </row>
    <row r="680" spans="1:7" x14ac:dyDescent="0.2">
      <c r="A680" s="8"/>
      <c r="B680" s="8"/>
      <c r="C680" s="8"/>
      <c r="D680" s="8"/>
      <c r="E680" s="8"/>
      <c r="F680" s="8"/>
      <c r="G680" s="8"/>
    </row>
    <row r="681" spans="1:7" x14ac:dyDescent="0.2">
      <c r="A681" s="8"/>
      <c r="B681" s="8"/>
      <c r="C681" s="8"/>
      <c r="D681" s="8"/>
      <c r="E681" s="8"/>
      <c r="F681" s="8"/>
      <c r="G681" s="8"/>
    </row>
    <row r="682" spans="1:7" x14ac:dyDescent="0.2">
      <c r="A682" s="8"/>
      <c r="B682" s="8"/>
      <c r="C682" s="8"/>
      <c r="D682" s="8"/>
      <c r="E682" s="8"/>
      <c r="F682" s="8"/>
      <c r="G682" s="8"/>
    </row>
    <row r="683" spans="1:7" x14ac:dyDescent="0.2">
      <c r="A683" s="8"/>
      <c r="B683" s="8"/>
      <c r="C683" s="8"/>
      <c r="D683" s="8"/>
      <c r="E683" s="8"/>
      <c r="F683" s="8"/>
      <c r="G683" s="8"/>
    </row>
    <row r="684" spans="1:7" x14ac:dyDescent="0.2">
      <c r="A684" s="8"/>
      <c r="B684" s="8"/>
      <c r="C684" s="8"/>
      <c r="D684" s="8"/>
      <c r="E684" s="8"/>
      <c r="F684" s="8"/>
      <c r="G684" s="8"/>
    </row>
    <row r="685" spans="1:7" x14ac:dyDescent="0.2">
      <c r="A685" s="8"/>
      <c r="B685" s="8"/>
      <c r="C685" s="8"/>
      <c r="D685" s="8"/>
      <c r="E685" s="8"/>
      <c r="F685" s="8"/>
      <c r="G685" s="8"/>
    </row>
    <row r="686" spans="1:7" x14ac:dyDescent="0.2">
      <c r="A686" s="8"/>
      <c r="B686" s="8"/>
      <c r="C686" s="8"/>
      <c r="D686" s="8"/>
      <c r="E686" s="8"/>
      <c r="F686" s="8"/>
      <c r="G686" s="8"/>
    </row>
    <row r="687" spans="1:7" x14ac:dyDescent="0.2">
      <c r="A687" s="8"/>
      <c r="B687" s="8"/>
      <c r="C687" s="8"/>
      <c r="D687" s="8"/>
      <c r="E687" s="8"/>
      <c r="F687" s="8"/>
      <c r="G687" s="8"/>
    </row>
    <row r="688" spans="1:7" x14ac:dyDescent="0.2">
      <c r="A688" s="8"/>
      <c r="B688" s="8"/>
      <c r="C688" s="8"/>
      <c r="D688" s="8"/>
      <c r="E688" s="8"/>
      <c r="F688" s="8"/>
      <c r="G688" s="8"/>
    </row>
    <row r="689" spans="1:7" x14ac:dyDescent="0.2">
      <c r="A689" s="8"/>
      <c r="B689" s="8"/>
      <c r="C689" s="8"/>
      <c r="D689" s="8"/>
      <c r="E689" s="8"/>
      <c r="F689" s="8"/>
      <c r="G689" s="8"/>
    </row>
    <row r="690" spans="1:7" x14ac:dyDescent="0.2">
      <c r="A690" s="8"/>
      <c r="B690" s="8"/>
      <c r="C690" s="8"/>
      <c r="D690" s="8"/>
      <c r="E690" s="8"/>
      <c r="F690" s="8"/>
      <c r="G690" s="8"/>
    </row>
    <row r="691" spans="1:7" x14ac:dyDescent="0.2">
      <c r="A691" s="8"/>
      <c r="B691" s="8"/>
      <c r="C691" s="8"/>
      <c r="D691" s="8"/>
      <c r="E691" s="8"/>
      <c r="F691" s="8"/>
      <c r="G691" s="8"/>
    </row>
    <row r="692" spans="1:7" x14ac:dyDescent="0.2">
      <c r="A692" s="8"/>
      <c r="B692" s="8"/>
      <c r="C692" s="8"/>
      <c r="D692" s="8"/>
      <c r="E692" s="8"/>
      <c r="F692" s="8"/>
      <c r="G692" s="8"/>
    </row>
    <row r="693" spans="1:7" x14ac:dyDescent="0.2">
      <c r="A693" s="8"/>
      <c r="B693" s="8"/>
      <c r="C693" s="8"/>
      <c r="D693" s="8"/>
      <c r="E693" s="8"/>
      <c r="F693" s="8"/>
      <c r="G693" s="8"/>
    </row>
    <row r="694" spans="1:7" x14ac:dyDescent="0.2">
      <c r="A694" s="8"/>
      <c r="B694" s="8"/>
      <c r="C694" s="8"/>
      <c r="D694" s="8"/>
      <c r="E694" s="8"/>
      <c r="F694" s="8"/>
      <c r="G694" s="8"/>
    </row>
    <row r="695" spans="1:7" x14ac:dyDescent="0.2">
      <c r="A695" s="8"/>
      <c r="B695" s="8"/>
      <c r="C695" s="8"/>
      <c r="D695" s="8"/>
      <c r="E695" s="8"/>
      <c r="F695" s="8"/>
      <c r="G695" s="8"/>
    </row>
    <row r="696" spans="1:7" x14ac:dyDescent="0.2">
      <c r="A696" s="8"/>
      <c r="B696" s="8"/>
      <c r="C696" s="8"/>
      <c r="D696" s="8"/>
      <c r="E696" s="8"/>
      <c r="F696" s="8"/>
      <c r="G696" s="8"/>
    </row>
    <row r="697" spans="1:7" x14ac:dyDescent="0.2">
      <c r="A697" s="8"/>
      <c r="B697" s="8"/>
      <c r="C697" s="8"/>
      <c r="D697" s="8"/>
      <c r="E697" s="8"/>
      <c r="F697" s="8"/>
      <c r="G697" s="8"/>
    </row>
    <row r="698" spans="1:7" x14ac:dyDescent="0.2">
      <c r="A698" s="8"/>
      <c r="B698" s="8"/>
      <c r="C698" s="8"/>
      <c r="D698" s="8"/>
      <c r="E698" s="8"/>
      <c r="F698" s="8"/>
      <c r="G698" s="8"/>
    </row>
    <row r="699" spans="1:7" x14ac:dyDescent="0.2">
      <c r="A699" s="8"/>
      <c r="B699" s="8"/>
      <c r="C699" s="8"/>
      <c r="D699" s="8"/>
      <c r="E699" s="8"/>
      <c r="F699" s="8"/>
      <c r="G699" s="8"/>
    </row>
    <row r="700" spans="1:7" x14ac:dyDescent="0.2">
      <c r="A700" s="8"/>
      <c r="B700" s="8"/>
      <c r="C700" s="8"/>
      <c r="D700" s="8"/>
      <c r="E700" s="8"/>
      <c r="F700" s="8"/>
      <c r="G700" s="8"/>
    </row>
    <row r="701" spans="1:7" x14ac:dyDescent="0.2">
      <c r="A701" s="8"/>
      <c r="B701" s="8"/>
      <c r="C701" s="8"/>
      <c r="D701" s="8"/>
      <c r="E701" s="8"/>
      <c r="F701" s="8"/>
      <c r="G701" s="8"/>
    </row>
    <row r="702" spans="1:7" x14ac:dyDescent="0.2">
      <c r="A702" s="8"/>
      <c r="B702" s="8"/>
      <c r="C702" s="8"/>
      <c r="D702" s="8"/>
      <c r="E702" s="8"/>
      <c r="F702" s="8"/>
      <c r="G702" s="8"/>
    </row>
    <row r="703" spans="1:7" x14ac:dyDescent="0.2">
      <c r="A703" s="8"/>
      <c r="B703" s="8"/>
      <c r="C703" s="8"/>
      <c r="D703" s="8"/>
      <c r="E703" s="8"/>
      <c r="F703" s="8"/>
      <c r="G703" s="8"/>
    </row>
    <row r="704" spans="1:7" x14ac:dyDescent="0.2">
      <c r="A704" s="8"/>
      <c r="B704" s="8"/>
      <c r="C704" s="8"/>
      <c r="D704" s="8"/>
      <c r="E704" s="8"/>
      <c r="F704" s="8"/>
      <c r="G704" s="8"/>
    </row>
    <row r="705" spans="1:7" x14ac:dyDescent="0.2">
      <c r="A705" s="8"/>
      <c r="B705" s="8"/>
      <c r="C705" s="8"/>
      <c r="D705" s="8"/>
      <c r="E705" s="8"/>
      <c r="F705" s="8"/>
      <c r="G705" s="8"/>
    </row>
    <row r="706" spans="1:7" x14ac:dyDescent="0.2">
      <c r="A706" s="8"/>
      <c r="B706" s="8"/>
      <c r="C706" s="8"/>
      <c r="D706" s="8"/>
      <c r="E706" s="8"/>
      <c r="F706" s="8"/>
      <c r="G706" s="8"/>
    </row>
    <row r="707" spans="1:7" x14ac:dyDescent="0.2">
      <c r="A707" s="8"/>
      <c r="B707" s="8"/>
      <c r="C707" s="8"/>
      <c r="D707" s="8"/>
      <c r="E707" s="8"/>
      <c r="F707" s="8"/>
      <c r="G707" s="8"/>
    </row>
    <row r="708" spans="1:7" x14ac:dyDescent="0.2">
      <c r="A708" s="8"/>
      <c r="B708" s="8"/>
      <c r="C708" s="8"/>
      <c r="D708" s="8"/>
      <c r="E708" s="8"/>
      <c r="F708" s="8"/>
      <c r="G708" s="8"/>
    </row>
    <row r="709" spans="1:7" x14ac:dyDescent="0.2">
      <c r="A709" s="8"/>
      <c r="B709" s="8"/>
      <c r="C709" s="8"/>
      <c r="D709" s="8"/>
      <c r="E709" s="8"/>
      <c r="F709" s="8"/>
      <c r="G709" s="8"/>
    </row>
    <row r="710" spans="1:7" x14ac:dyDescent="0.2">
      <c r="A710" s="8"/>
      <c r="B710" s="8"/>
      <c r="C710" s="8"/>
      <c r="D710" s="8"/>
      <c r="E710" s="8"/>
      <c r="F710" s="8"/>
      <c r="G710" s="8"/>
    </row>
    <row r="711" spans="1:7" x14ac:dyDescent="0.2">
      <c r="A711" s="8"/>
      <c r="B711" s="8"/>
      <c r="C711" s="8"/>
      <c r="D711" s="8"/>
      <c r="E711" s="8"/>
      <c r="F711" s="8"/>
      <c r="G711" s="8"/>
    </row>
    <row r="712" spans="1:7" x14ac:dyDescent="0.2">
      <c r="A712" s="8"/>
      <c r="B712" s="8"/>
      <c r="C712" s="8"/>
      <c r="D712" s="8"/>
      <c r="E712" s="8"/>
      <c r="F712" s="8"/>
      <c r="G712" s="8"/>
    </row>
    <row r="713" spans="1:7" x14ac:dyDescent="0.2">
      <c r="A713" s="8"/>
      <c r="B713" s="8"/>
      <c r="C713" s="8"/>
      <c r="D713" s="8"/>
      <c r="E713" s="8"/>
      <c r="F713" s="8"/>
      <c r="G713" s="8"/>
    </row>
    <row r="714" spans="1:7" x14ac:dyDescent="0.2">
      <c r="A714" s="8"/>
      <c r="B714" s="8"/>
      <c r="C714" s="8"/>
      <c r="D714" s="8"/>
      <c r="E714" s="8"/>
      <c r="F714" s="8"/>
      <c r="G714" s="8"/>
    </row>
    <row r="715" spans="1:7" x14ac:dyDescent="0.2">
      <c r="A715" s="8"/>
      <c r="B715" s="8"/>
      <c r="C715" s="8"/>
      <c r="D715" s="8"/>
      <c r="E715" s="8"/>
      <c r="F715" s="8"/>
      <c r="G715" s="8"/>
    </row>
    <row r="716" spans="1:7" x14ac:dyDescent="0.2">
      <c r="A716" s="8"/>
      <c r="B716" s="8"/>
      <c r="C716" s="8"/>
      <c r="D716" s="8"/>
      <c r="E716" s="8"/>
      <c r="F716" s="8"/>
      <c r="G716" s="8"/>
    </row>
    <row r="717" spans="1:7" x14ac:dyDescent="0.2">
      <c r="A717" s="8"/>
      <c r="B717" s="8"/>
      <c r="C717" s="8"/>
      <c r="D717" s="8"/>
      <c r="E717" s="8"/>
      <c r="F717" s="8"/>
      <c r="G717" s="8"/>
    </row>
    <row r="718" spans="1:7" x14ac:dyDescent="0.2">
      <c r="A718" s="8"/>
      <c r="B718" s="8"/>
      <c r="C718" s="8"/>
      <c r="D718" s="8"/>
      <c r="E718" s="8"/>
      <c r="F718" s="8"/>
      <c r="G718" s="8"/>
    </row>
    <row r="719" spans="1:7" x14ac:dyDescent="0.2">
      <c r="A719" s="8"/>
      <c r="B719" s="8"/>
      <c r="C719" s="8"/>
      <c r="D719" s="8"/>
      <c r="E719" s="8"/>
      <c r="F719" s="8"/>
      <c r="G719" s="8"/>
    </row>
    <row r="720" spans="1:7" x14ac:dyDescent="0.2">
      <c r="A720" s="8"/>
      <c r="B720" s="8"/>
      <c r="C720" s="8"/>
      <c r="D720" s="8"/>
      <c r="E720" s="8"/>
      <c r="F720" s="8"/>
      <c r="G720" s="8"/>
    </row>
    <row r="721" spans="1:7" x14ac:dyDescent="0.2">
      <c r="A721" s="8"/>
      <c r="B721" s="8"/>
      <c r="C721" s="8"/>
      <c r="D721" s="8"/>
      <c r="E721" s="8"/>
      <c r="F721" s="8"/>
      <c r="G721" s="8"/>
    </row>
    <row r="722" spans="1:7" x14ac:dyDescent="0.2">
      <c r="A722" s="8"/>
      <c r="B722" s="8"/>
      <c r="C722" s="8"/>
      <c r="D722" s="8"/>
      <c r="E722" s="8"/>
      <c r="F722" s="8"/>
      <c r="G722" s="8"/>
    </row>
    <row r="723" spans="1:7" x14ac:dyDescent="0.2">
      <c r="A723" s="8"/>
      <c r="B723" s="8"/>
      <c r="C723" s="8"/>
      <c r="D723" s="8"/>
      <c r="E723" s="8"/>
      <c r="F723" s="8"/>
      <c r="G723" s="8"/>
    </row>
    <row r="724" spans="1:7" x14ac:dyDescent="0.2">
      <c r="A724" s="8"/>
      <c r="B724" s="8"/>
      <c r="C724" s="8"/>
      <c r="D724" s="8"/>
      <c r="E724" s="8"/>
      <c r="F724" s="8"/>
      <c r="G724" s="8"/>
    </row>
    <row r="725" spans="1:7" x14ac:dyDescent="0.2">
      <c r="A725" s="8"/>
      <c r="B725" s="8"/>
      <c r="C725" s="8"/>
      <c r="D725" s="8"/>
      <c r="E725" s="8"/>
      <c r="F725" s="8"/>
      <c r="G725" s="8"/>
    </row>
    <row r="726" spans="1:7" x14ac:dyDescent="0.2">
      <c r="A726" s="8"/>
      <c r="B726" s="8"/>
      <c r="C726" s="8"/>
      <c r="D726" s="8"/>
      <c r="E726" s="8"/>
      <c r="F726" s="8"/>
      <c r="G726" s="8"/>
    </row>
    <row r="727" spans="1:7" x14ac:dyDescent="0.2">
      <c r="A727" s="8"/>
      <c r="B727" s="8"/>
      <c r="C727" s="8"/>
      <c r="D727" s="8"/>
      <c r="E727" s="8"/>
      <c r="F727" s="8"/>
      <c r="G727" s="8"/>
    </row>
    <row r="728" spans="1:7" x14ac:dyDescent="0.2">
      <c r="A728" s="8"/>
      <c r="B728" s="8"/>
      <c r="C728" s="8"/>
      <c r="D728" s="8"/>
      <c r="E728" s="8"/>
      <c r="F728" s="8"/>
      <c r="G728" s="8"/>
    </row>
    <row r="729" spans="1:7" x14ac:dyDescent="0.2">
      <c r="A729" s="8"/>
      <c r="B729" s="8"/>
      <c r="C729" s="8"/>
      <c r="D729" s="8"/>
      <c r="E729" s="8"/>
      <c r="F729" s="8"/>
      <c r="G729" s="8"/>
    </row>
    <row r="730" spans="1:7" x14ac:dyDescent="0.2">
      <c r="A730" s="8"/>
      <c r="B730" s="8"/>
      <c r="C730" s="8"/>
      <c r="D730" s="8"/>
      <c r="E730" s="8"/>
      <c r="F730" s="8"/>
      <c r="G730" s="8"/>
    </row>
    <row r="731" spans="1:7" x14ac:dyDescent="0.2">
      <c r="A731" s="8"/>
      <c r="B731" s="8"/>
      <c r="C731" s="8"/>
      <c r="D731" s="8"/>
      <c r="E731" s="8"/>
      <c r="F731" s="8"/>
      <c r="G731" s="8"/>
    </row>
    <row r="732" spans="1:7" x14ac:dyDescent="0.2">
      <c r="A732" s="8"/>
      <c r="B732" s="8"/>
      <c r="C732" s="8"/>
      <c r="D732" s="8"/>
      <c r="E732" s="8"/>
      <c r="F732" s="8"/>
      <c r="G732" s="8"/>
    </row>
    <row r="733" spans="1:7" x14ac:dyDescent="0.2">
      <c r="A733" s="8"/>
      <c r="B733" s="8"/>
      <c r="C733" s="8"/>
      <c r="D733" s="8"/>
      <c r="E733" s="8"/>
      <c r="F733" s="8"/>
      <c r="G733" s="8"/>
    </row>
    <row r="734" spans="1:7" x14ac:dyDescent="0.2">
      <c r="A734" s="8"/>
      <c r="B734" s="8"/>
      <c r="C734" s="8"/>
      <c r="D734" s="8"/>
      <c r="E734" s="8"/>
      <c r="F734" s="8"/>
      <c r="G734" s="8"/>
    </row>
    <row r="735" spans="1:7" x14ac:dyDescent="0.2">
      <c r="A735" s="8"/>
      <c r="B735" s="8"/>
      <c r="C735" s="8"/>
      <c r="D735" s="8"/>
      <c r="E735" s="8"/>
      <c r="F735" s="8"/>
      <c r="G735" s="8"/>
    </row>
    <row r="736" spans="1:7" x14ac:dyDescent="0.2">
      <c r="A736" s="8"/>
      <c r="B736" s="8"/>
      <c r="C736" s="8"/>
      <c r="D736" s="8"/>
      <c r="E736" s="8"/>
      <c r="F736" s="8"/>
      <c r="G736" s="8"/>
    </row>
    <row r="737" spans="1:7" x14ac:dyDescent="0.2">
      <c r="A737" s="8"/>
      <c r="B737" s="8"/>
      <c r="C737" s="8"/>
      <c r="D737" s="8"/>
      <c r="E737" s="8"/>
      <c r="F737" s="8"/>
      <c r="G737" s="8"/>
    </row>
    <row r="738" spans="1:7" x14ac:dyDescent="0.2">
      <c r="A738" s="8"/>
      <c r="B738" s="8"/>
      <c r="C738" s="8"/>
      <c r="D738" s="8"/>
      <c r="E738" s="8"/>
      <c r="F738" s="8"/>
      <c r="G738" s="8"/>
    </row>
    <row r="739" spans="1:7" x14ac:dyDescent="0.2">
      <c r="A739" s="8"/>
      <c r="B739" s="8"/>
      <c r="C739" s="8"/>
      <c r="D739" s="8"/>
      <c r="E739" s="8"/>
      <c r="F739" s="8"/>
      <c r="G739" s="8"/>
    </row>
  </sheetData>
  <mergeCells count="7">
    <mergeCell ref="F2:F3"/>
    <mergeCell ref="B55:E55"/>
    <mergeCell ref="A2:A3"/>
    <mergeCell ref="B2:B3"/>
    <mergeCell ref="C2:C3"/>
    <mergeCell ref="D2:D3"/>
    <mergeCell ref="E2:E3"/>
  </mergeCells>
  <phoneticPr fontId="11" type="noConversion"/>
  <pageMargins left="0.74803149606299213" right="0.43307086614173229" top="0.98425196850393704" bottom="0.98425196850393704" header="0.51181102362204722" footer="0.51181102362204722"/>
  <pageSetup paperSize="9" firstPageNumber="2" orientation="portrait" useFirstPageNumber="1" r:id="rId1"/>
  <headerFooter alignWithMargins="0">
    <oddHeader>&amp;L&amp;"Arial Narrow,Bold"MAHWELERENG ROADS AND STORM-WATER
SCHEDULE A: ROADWORKS&amp;R&amp;"Arial Narrow,Regular"
&amp;"Arial Narrow,Bold"SECTION 1300</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F55"/>
  <sheetViews>
    <sheetView view="pageBreakPreview" zoomScaleNormal="100" zoomScaleSheetLayoutView="100" workbookViewId="0">
      <selection activeCell="D14" sqref="D14"/>
    </sheetView>
  </sheetViews>
  <sheetFormatPr defaultRowHeight="12.75" x14ac:dyDescent="0.2"/>
  <cols>
    <col min="1" max="1" width="8.28515625" style="222" customWidth="1"/>
    <col min="2" max="2" width="40.7109375" style="222" customWidth="1"/>
    <col min="3" max="3" width="7.42578125" style="222" customWidth="1"/>
    <col min="4" max="5" width="10.7109375" style="222" customWidth="1"/>
    <col min="6" max="6" width="12.28515625" style="222" customWidth="1"/>
    <col min="7" max="7" width="9.140625" style="222"/>
    <col min="8" max="10" width="5" style="222" customWidth="1"/>
    <col min="11" max="16384" width="9.140625" style="222"/>
  </cols>
  <sheetData>
    <row r="2" spans="1:6" x14ac:dyDescent="0.2">
      <c r="A2" s="777" t="s">
        <v>2</v>
      </c>
      <c r="B2" s="860" t="s">
        <v>3</v>
      </c>
      <c r="C2" s="777" t="s">
        <v>4</v>
      </c>
      <c r="D2" s="775" t="s">
        <v>5</v>
      </c>
      <c r="E2" s="777" t="s">
        <v>6</v>
      </c>
      <c r="F2" s="777" t="s">
        <v>7</v>
      </c>
    </row>
    <row r="3" spans="1:6" x14ac:dyDescent="0.2">
      <c r="A3" s="813"/>
      <c r="B3" s="861"/>
      <c r="C3" s="813"/>
      <c r="D3" s="815"/>
      <c r="E3" s="813"/>
      <c r="F3" s="813"/>
    </row>
    <row r="4" spans="1:6" x14ac:dyDescent="0.2">
      <c r="A4" s="223"/>
      <c r="B4" s="224"/>
      <c r="C4" s="225"/>
      <c r="D4" s="226"/>
      <c r="E4" s="227"/>
      <c r="F4" s="228"/>
    </row>
    <row r="5" spans="1:6" x14ac:dyDescent="0.2">
      <c r="A5" s="216">
        <v>5900</v>
      </c>
      <c r="B5" s="447" t="s">
        <v>63</v>
      </c>
      <c r="C5" s="229"/>
      <c r="D5" s="230"/>
      <c r="E5" s="215"/>
      <c r="F5" s="215"/>
    </row>
    <row r="6" spans="1:6" x14ac:dyDescent="0.2">
      <c r="A6" s="7"/>
      <c r="B6" s="447" t="s">
        <v>88</v>
      </c>
      <c r="C6" s="229"/>
      <c r="D6" s="230"/>
      <c r="E6" s="215"/>
      <c r="F6" s="215"/>
    </row>
    <row r="7" spans="1:6" x14ac:dyDescent="0.2">
      <c r="A7" s="231"/>
      <c r="B7" s="96"/>
      <c r="C7" s="229"/>
      <c r="D7" s="230"/>
      <c r="E7" s="215"/>
      <c r="F7" s="215"/>
    </row>
    <row r="8" spans="1:6" x14ac:dyDescent="0.2">
      <c r="A8" s="216">
        <v>59.01</v>
      </c>
      <c r="B8" s="96" t="s">
        <v>65</v>
      </c>
      <c r="C8" s="229"/>
      <c r="D8" s="230"/>
      <c r="E8" s="215"/>
      <c r="F8" s="215"/>
    </row>
    <row r="9" spans="1:6" x14ac:dyDescent="0.2">
      <c r="A9" s="216"/>
      <c r="B9" s="96"/>
      <c r="C9" s="229"/>
      <c r="D9" s="230"/>
      <c r="E9" s="215"/>
      <c r="F9" s="215"/>
    </row>
    <row r="10" spans="1:6" x14ac:dyDescent="0.2">
      <c r="A10" s="216"/>
      <c r="B10" s="222" t="s">
        <v>273</v>
      </c>
      <c r="C10" s="7" t="s">
        <v>36</v>
      </c>
      <c r="D10" s="230">
        <v>6</v>
      </c>
      <c r="E10" s="240"/>
      <c r="F10" s="215"/>
    </row>
    <row r="11" spans="1:6" x14ac:dyDescent="0.2">
      <c r="A11" s="7"/>
      <c r="B11" s="229"/>
      <c r="C11" s="7"/>
      <c r="D11" s="7"/>
      <c r="E11" s="240"/>
      <c r="F11" s="215"/>
    </row>
    <row r="12" spans="1:6" x14ac:dyDescent="0.2">
      <c r="A12" s="216"/>
      <c r="B12" s="96"/>
      <c r="C12" s="229"/>
      <c r="E12" s="240"/>
      <c r="F12" s="215"/>
    </row>
    <row r="13" spans="1:6" x14ac:dyDescent="0.2">
      <c r="A13" s="231"/>
      <c r="B13" s="96"/>
      <c r="C13" s="229"/>
      <c r="E13" s="240"/>
      <c r="F13" s="215"/>
    </row>
    <row r="14" spans="1:6" s="368" customFormat="1" x14ac:dyDescent="0.2">
      <c r="A14" s="384"/>
      <c r="B14" s="385"/>
      <c r="C14" s="305"/>
      <c r="D14" s="263"/>
      <c r="E14" s="386"/>
      <c r="F14" s="304"/>
    </row>
    <row r="15" spans="1:6" x14ac:dyDescent="0.2">
      <c r="A15" s="216"/>
      <c r="B15" s="96"/>
      <c r="C15" s="7"/>
      <c r="D15" s="230"/>
      <c r="E15" s="215"/>
      <c r="F15" s="215"/>
    </row>
    <row r="16" spans="1:6" x14ac:dyDescent="0.2">
      <c r="A16" s="216"/>
      <c r="B16" s="96"/>
      <c r="C16" s="7"/>
      <c r="D16" s="230"/>
      <c r="E16" s="215"/>
      <c r="F16" s="215"/>
    </row>
    <row r="17" spans="1:6" x14ac:dyDescent="0.2">
      <c r="A17" s="216"/>
      <c r="B17" s="234"/>
      <c r="C17" s="7"/>
      <c r="D17" s="7"/>
      <c r="E17" s="215"/>
      <c r="F17" s="215"/>
    </row>
    <row r="18" spans="1:6" x14ac:dyDescent="0.2">
      <c r="A18" s="216"/>
      <c r="B18" s="234"/>
      <c r="C18" s="7"/>
      <c r="D18" s="7"/>
      <c r="E18" s="215"/>
      <c r="F18" s="215"/>
    </row>
    <row r="19" spans="1:6" x14ac:dyDescent="0.2">
      <c r="A19" s="216"/>
      <c r="B19" s="234"/>
      <c r="C19" s="7"/>
      <c r="D19" s="7"/>
      <c r="E19" s="215"/>
      <c r="F19" s="215"/>
    </row>
    <row r="20" spans="1:6" x14ac:dyDescent="0.2">
      <c r="A20" s="216"/>
      <c r="B20" s="232"/>
      <c r="C20" s="230"/>
      <c r="D20" s="7"/>
      <c r="E20" s="215"/>
      <c r="F20" s="215"/>
    </row>
    <row r="21" spans="1:6" x14ac:dyDescent="0.2">
      <c r="A21" s="216"/>
      <c r="B21" s="237"/>
      <c r="C21" s="230"/>
      <c r="D21" s="7"/>
      <c r="E21" s="215"/>
      <c r="F21" s="215"/>
    </row>
    <row r="22" spans="1:6" x14ac:dyDescent="0.2">
      <c r="A22" s="216"/>
      <c r="B22" s="235"/>
      <c r="C22" s="230"/>
      <c r="D22" s="7"/>
      <c r="E22" s="215"/>
      <c r="F22" s="215"/>
    </row>
    <row r="23" spans="1:6" x14ac:dyDescent="0.2">
      <c r="A23" s="229"/>
      <c r="B23" s="98"/>
      <c r="C23" s="7"/>
      <c r="D23" s="7"/>
      <c r="E23" s="215"/>
      <c r="F23" s="215"/>
    </row>
    <row r="24" spans="1:6" x14ac:dyDescent="0.2">
      <c r="A24" s="216"/>
      <c r="B24" s="237"/>
      <c r="C24" s="230"/>
      <c r="D24" s="7"/>
      <c r="E24" s="215"/>
      <c r="F24" s="215"/>
    </row>
    <row r="25" spans="1:6" x14ac:dyDescent="0.2">
      <c r="A25" s="216"/>
      <c r="B25" s="237"/>
      <c r="C25" s="230"/>
      <c r="D25" s="7"/>
      <c r="E25" s="215"/>
      <c r="F25" s="215"/>
    </row>
    <row r="26" spans="1:6" x14ac:dyDescent="0.2">
      <c r="A26" s="216"/>
      <c r="B26" s="238"/>
      <c r="C26" s="7"/>
      <c r="D26" s="7"/>
      <c r="E26" s="215"/>
      <c r="F26" s="215"/>
    </row>
    <row r="27" spans="1:6" x14ac:dyDescent="0.2">
      <c r="A27" s="229"/>
      <c r="B27" s="234"/>
      <c r="C27" s="7"/>
      <c r="D27" s="7"/>
      <c r="E27" s="215"/>
      <c r="F27" s="215"/>
    </row>
    <row r="28" spans="1:6" x14ac:dyDescent="0.2">
      <c r="A28" s="216"/>
      <c r="B28" s="233"/>
      <c r="C28" s="7"/>
      <c r="D28" s="7"/>
      <c r="E28" s="215"/>
      <c r="F28" s="215"/>
    </row>
    <row r="29" spans="1:6" x14ac:dyDescent="0.2">
      <c r="A29" s="216"/>
      <c r="B29" s="96"/>
      <c r="C29" s="7"/>
      <c r="D29" s="230"/>
      <c r="E29" s="215"/>
      <c r="F29" s="215"/>
    </row>
    <row r="30" spans="1:6" x14ac:dyDescent="0.2">
      <c r="A30" s="216"/>
      <c r="B30" s="96"/>
      <c r="C30" s="7"/>
      <c r="D30" s="230"/>
      <c r="E30" s="215"/>
      <c r="F30" s="215"/>
    </row>
    <row r="31" spans="1:6" x14ac:dyDescent="0.2">
      <c r="A31" s="229"/>
      <c r="B31" s="233"/>
      <c r="C31" s="7"/>
      <c r="D31" s="7"/>
      <c r="E31" s="215"/>
      <c r="F31" s="215"/>
    </row>
    <row r="32" spans="1:6" x14ac:dyDescent="0.2">
      <c r="A32" s="216"/>
      <c r="B32" s="233"/>
      <c r="C32" s="7"/>
      <c r="D32" s="7"/>
      <c r="E32" s="215"/>
      <c r="F32" s="215"/>
    </row>
    <row r="33" spans="1:6" x14ac:dyDescent="0.2">
      <c r="A33" s="216"/>
      <c r="B33" s="232"/>
      <c r="C33" s="230"/>
      <c r="D33" s="7"/>
      <c r="E33" s="215"/>
      <c r="F33" s="215"/>
    </row>
    <row r="34" spans="1:6" x14ac:dyDescent="0.2">
      <c r="A34" s="229"/>
      <c r="B34" s="96"/>
      <c r="C34" s="7"/>
      <c r="D34" s="230"/>
      <c r="E34" s="215"/>
      <c r="F34" s="215"/>
    </row>
    <row r="35" spans="1:6" x14ac:dyDescent="0.2">
      <c r="A35" s="216"/>
      <c r="B35" s="96"/>
      <c r="C35" s="7"/>
      <c r="D35" s="230"/>
      <c r="E35" s="215"/>
      <c r="F35" s="215"/>
    </row>
    <row r="36" spans="1:6" x14ac:dyDescent="0.2">
      <c r="A36" s="216"/>
      <c r="B36" s="96"/>
      <c r="C36" s="7"/>
      <c r="D36" s="230"/>
      <c r="E36" s="215"/>
      <c r="F36" s="215"/>
    </row>
    <row r="37" spans="1:6" x14ac:dyDescent="0.2">
      <c r="A37" s="229"/>
      <c r="B37" s="96"/>
      <c r="C37" s="7"/>
      <c r="D37" s="230"/>
      <c r="E37" s="215"/>
      <c r="F37" s="215"/>
    </row>
    <row r="38" spans="1:6" x14ac:dyDescent="0.2">
      <c r="A38" s="216"/>
      <c r="B38" s="232"/>
      <c r="C38" s="230"/>
      <c r="D38" s="7"/>
      <c r="E38" s="215"/>
      <c r="F38" s="215"/>
    </row>
    <row r="39" spans="1:6" x14ac:dyDescent="0.2">
      <c r="A39" s="216"/>
      <c r="B39" s="237"/>
      <c r="C39" s="230"/>
      <c r="D39" s="7"/>
      <c r="E39" s="215"/>
      <c r="F39" s="215"/>
    </row>
    <row r="40" spans="1:6" x14ac:dyDescent="0.2">
      <c r="A40" s="216"/>
      <c r="B40" s="237"/>
      <c r="C40" s="230"/>
      <c r="D40" s="7"/>
      <c r="E40" s="215"/>
      <c r="F40" s="215"/>
    </row>
    <row r="41" spans="1:6" x14ac:dyDescent="0.2">
      <c r="A41" s="229"/>
      <c r="B41" s="96"/>
      <c r="C41" s="7"/>
      <c r="D41" s="230"/>
      <c r="E41" s="215"/>
      <c r="F41" s="215"/>
    </row>
    <row r="42" spans="1:6" x14ac:dyDescent="0.2">
      <c r="A42" s="216"/>
      <c r="B42" s="119"/>
      <c r="C42" s="232"/>
      <c r="D42" s="230"/>
      <c r="E42" s="215"/>
      <c r="F42" s="215"/>
    </row>
    <row r="43" spans="1:6" x14ac:dyDescent="0.2">
      <c r="A43" s="229"/>
      <c r="B43" s="232"/>
      <c r="C43" s="238"/>
      <c r="D43" s="7"/>
      <c r="E43" s="215"/>
      <c r="F43" s="215"/>
    </row>
    <row r="44" spans="1:6" x14ac:dyDescent="0.2">
      <c r="A44" s="216"/>
      <c r="B44" s="232"/>
      <c r="C44" s="230"/>
      <c r="D44" s="7"/>
      <c r="E44" s="215"/>
      <c r="F44" s="215"/>
    </row>
    <row r="45" spans="1:6" x14ac:dyDescent="0.2">
      <c r="A45" s="229"/>
      <c r="B45" s="237"/>
      <c r="C45" s="230"/>
      <c r="D45" s="7"/>
      <c r="E45" s="215"/>
      <c r="F45" s="215"/>
    </row>
    <row r="46" spans="1:6" x14ac:dyDescent="0.2">
      <c r="A46" s="216"/>
      <c r="B46" s="237"/>
      <c r="C46" s="230"/>
      <c r="D46" s="7"/>
      <c r="E46" s="215"/>
      <c r="F46" s="215"/>
    </row>
    <row r="47" spans="1:6" x14ac:dyDescent="0.2">
      <c r="A47" s="216"/>
      <c r="B47" s="237"/>
      <c r="C47" s="230"/>
      <c r="D47" s="7"/>
      <c r="E47" s="215"/>
      <c r="F47" s="215"/>
    </row>
    <row r="48" spans="1:6" x14ac:dyDescent="0.2">
      <c r="A48" s="229"/>
      <c r="B48" s="234"/>
      <c r="C48" s="230"/>
      <c r="D48" s="7"/>
      <c r="E48" s="215"/>
      <c r="F48" s="215"/>
    </row>
    <row r="49" spans="1:6" x14ac:dyDescent="0.2">
      <c r="A49" s="216"/>
      <c r="B49" s="233"/>
      <c r="C49" s="7"/>
      <c r="D49" s="7"/>
      <c r="E49" s="215"/>
      <c r="F49" s="215"/>
    </row>
    <row r="50" spans="1:6" x14ac:dyDescent="0.2">
      <c r="A50" s="216"/>
      <c r="B50" s="233"/>
      <c r="C50" s="7"/>
      <c r="D50" s="7"/>
      <c r="E50" s="215"/>
      <c r="F50" s="215"/>
    </row>
    <row r="51" spans="1:6" x14ac:dyDescent="0.2">
      <c r="A51" s="216"/>
      <c r="B51" s="232"/>
      <c r="C51" s="230"/>
      <c r="D51" s="7"/>
      <c r="E51" s="215"/>
      <c r="F51" s="215"/>
    </row>
    <row r="52" spans="1:6" x14ac:dyDescent="0.2">
      <c r="A52" s="216"/>
      <c r="B52" s="96"/>
      <c r="C52" s="7"/>
      <c r="D52" s="230"/>
      <c r="E52" s="215"/>
      <c r="F52" s="215"/>
    </row>
    <row r="53" spans="1:6" x14ac:dyDescent="0.2">
      <c r="A53" s="216"/>
      <c r="B53" s="96"/>
      <c r="C53" s="7"/>
      <c r="D53" s="230"/>
      <c r="E53" s="215"/>
      <c r="F53" s="215"/>
    </row>
    <row r="54" spans="1:6" x14ac:dyDescent="0.2">
      <c r="A54" s="777">
        <v>5900</v>
      </c>
      <c r="B54" s="787" t="s">
        <v>15</v>
      </c>
      <c r="C54" s="787"/>
      <c r="D54" s="787"/>
      <c r="E54" s="788"/>
      <c r="F54" s="783"/>
    </row>
    <row r="55" spans="1:6" x14ac:dyDescent="0.2">
      <c r="A55" s="785"/>
      <c r="B55" s="790"/>
      <c r="C55" s="790"/>
      <c r="D55" s="790"/>
      <c r="E55" s="791"/>
      <c r="F55" s="784"/>
    </row>
  </sheetData>
  <mergeCells count="9">
    <mergeCell ref="E2:E3"/>
    <mergeCell ref="F2:F3"/>
    <mergeCell ref="A54:A55"/>
    <mergeCell ref="B54:E55"/>
    <mergeCell ref="F54:F55"/>
    <mergeCell ref="A2:A3"/>
    <mergeCell ref="B2:B3"/>
    <mergeCell ref="C2:C3"/>
    <mergeCell ref="D2:D3"/>
  </mergeCells>
  <phoneticPr fontId="11" type="noConversion"/>
  <pageMargins left="0.74803149606299213" right="0.43307086614173229" top="0.98425196850393704" bottom="0.98425196850393704" header="0.51181102362204722" footer="0.51181102362204722"/>
  <pageSetup paperSize="9" firstPageNumber="24" orientation="portrait" useFirstPageNumber="1" r:id="rId1"/>
  <headerFooter alignWithMargins="0">
    <oddHeader>&amp;L&amp;"Arial Narrow,Bold"MAHWELERENG ROADS AND STORM-WATER
SCHEDULE A: ROADWORKS&amp;R&amp;"Arial Narrow,Regular"
&amp;"Arial Narrow,Bold"SECTION 5900</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F49"/>
  <sheetViews>
    <sheetView view="pageBreakPreview" zoomScaleNormal="100" zoomScaleSheetLayoutView="100" workbookViewId="0">
      <selection activeCell="D20" sqref="D20"/>
    </sheetView>
  </sheetViews>
  <sheetFormatPr defaultRowHeight="12.75" x14ac:dyDescent="0.2"/>
  <cols>
    <col min="1" max="1" width="9.7109375" style="222" customWidth="1"/>
    <col min="2" max="2" width="41.85546875" style="222" customWidth="1"/>
    <col min="3" max="3" width="8.85546875" style="222" customWidth="1"/>
    <col min="4" max="4" width="10.42578125" style="222" customWidth="1"/>
    <col min="5" max="5" width="9.42578125" style="222" customWidth="1"/>
    <col min="6" max="6" width="11.5703125" style="222" customWidth="1"/>
    <col min="7" max="7" width="9.140625" style="222"/>
    <col min="8" max="10" width="5" style="222" customWidth="1"/>
    <col min="11" max="16384" width="9.140625" style="222"/>
  </cols>
  <sheetData>
    <row r="2" spans="1:6" x14ac:dyDescent="0.2">
      <c r="A2" s="777" t="s">
        <v>2</v>
      </c>
      <c r="B2" s="860" t="s">
        <v>3</v>
      </c>
      <c r="C2" s="777" t="s">
        <v>4</v>
      </c>
      <c r="D2" s="775" t="s">
        <v>5</v>
      </c>
      <c r="E2" s="777" t="s">
        <v>6</v>
      </c>
      <c r="F2" s="777" t="s">
        <v>7</v>
      </c>
    </row>
    <row r="3" spans="1:6" x14ac:dyDescent="0.2">
      <c r="A3" s="813"/>
      <c r="B3" s="861"/>
      <c r="C3" s="813"/>
      <c r="D3" s="815"/>
      <c r="E3" s="813"/>
      <c r="F3" s="813"/>
    </row>
    <row r="4" spans="1:6" x14ac:dyDescent="0.2">
      <c r="A4" s="223"/>
      <c r="B4" s="224"/>
      <c r="C4" s="225"/>
      <c r="D4" s="226"/>
      <c r="E4" s="227"/>
      <c r="F4" s="228"/>
    </row>
    <row r="5" spans="1:6" x14ac:dyDescent="0.2">
      <c r="A5" s="401">
        <v>73.010000000000005</v>
      </c>
      <c r="B5" s="402" t="s">
        <v>507</v>
      </c>
      <c r="C5" s="403"/>
      <c r="D5" s="404"/>
      <c r="E5" s="405"/>
      <c r="F5" s="405"/>
    </row>
    <row r="6" spans="1:6" x14ac:dyDescent="0.2">
      <c r="A6" s="401"/>
      <c r="B6" s="402"/>
      <c r="C6" s="403"/>
      <c r="D6" s="404"/>
      <c r="E6" s="405"/>
      <c r="F6" s="405"/>
    </row>
    <row r="7" spans="1:6" x14ac:dyDescent="0.2">
      <c r="A7" s="406"/>
      <c r="B7" s="502" t="s">
        <v>516</v>
      </c>
      <c r="C7" s="407"/>
      <c r="D7" s="408"/>
      <c r="E7" s="408"/>
      <c r="F7" s="408"/>
    </row>
    <row r="8" spans="1:6" x14ac:dyDescent="0.2">
      <c r="A8" s="409"/>
      <c r="B8" s="410" t="s">
        <v>530</v>
      </c>
      <c r="C8" s="411" t="s">
        <v>18</v>
      </c>
      <c r="D8" s="412"/>
      <c r="E8" s="415"/>
      <c r="F8" s="434" t="s">
        <v>93</v>
      </c>
    </row>
    <row r="9" spans="1:6" x14ac:dyDescent="0.2">
      <c r="A9" s="409"/>
      <c r="B9" s="410"/>
      <c r="C9" s="499"/>
      <c r="D9" s="412"/>
      <c r="E9" s="411"/>
      <c r="F9" s="415"/>
    </row>
    <row r="10" spans="1:6" x14ac:dyDescent="0.2">
      <c r="A10" s="409"/>
      <c r="B10" s="407" t="s">
        <v>508</v>
      </c>
      <c r="C10" s="410"/>
      <c r="D10" s="412"/>
      <c r="E10" s="411"/>
      <c r="F10" s="411"/>
    </row>
    <row r="11" spans="1:6" x14ac:dyDescent="0.2">
      <c r="A11" s="413"/>
      <c r="B11" s="407" t="s">
        <v>531</v>
      </c>
      <c r="C11" s="499" t="s">
        <v>18</v>
      </c>
      <c r="D11" s="412"/>
      <c r="E11" s="411"/>
      <c r="F11" s="414" t="s">
        <v>0</v>
      </c>
    </row>
    <row r="12" spans="1:6" x14ac:dyDescent="0.2">
      <c r="A12" s="409"/>
      <c r="B12" s="407"/>
      <c r="C12" s="500"/>
      <c r="D12" s="412"/>
      <c r="E12" s="411"/>
      <c r="F12" s="411"/>
    </row>
    <row r="13" spans="1:6" s="233" customFormat="1" ht="38.25" x14ac:dyDescent="0.2">
      <c r="A13" s="83"/>
      <c r="B13" s="497" t="s">
        <v>532</v>
      </c>
      <c r="C13" s="729" t="s">
        <v>18</v>
      </c>
      <c r="D13" s="730">
        <f>((5200-735-480)*6)*1.1</f>
        <v>26301.000000000004</v>
      </c>
      <c r="E13" s="730"/>
      <c r="F13" s="730"/>
    </row>
    <row r="14" spans="1:6" x14ac:dyDescent="0.2">
      <c r="A14" s="83"/>
      <c r="B14" s="498"/>
      <c r="C14" s="494"/>
      <c r="D14" s="390"/>
      <c r="E14" s="390"/>
      <c r="F14" s="390"/>
    </row>
    <row r="15" spans="1:6" s="368" customFormat="1" x14ac:dyDescent="0.2">
      <c r="A15" s="409"/>
      <c r="B15" s="416"/>
      <c r="C15" s="501"/>
      <c r="D15" s="413"/>
      <c r="E15" s="405"/>
      <c r="F15" s="405"/>
    </row>
    <row r="16" spans="1:6" x14ac:dyDescent="0.2">
      <c r="A16" s="731" t="s">
        <v>589</v>
      </c>
      <c r="B16" s="732" t="s">
        <v>509</v>
      </c>
      <c r="C16" s="733"/>
      <c r="D16" s="734"/>
      <c r="E16" s="735"/>
      <c r="F16" s="734"/>
    </row>
    <row r="17" spans="1:6" x14ac:dyDescent="0.2">
      <c r="A17" s="734"/>
      <c r="B17" s="736"/>
      <c r="C17" s="733"/>
      <c r="D17" s="734"/>
      <c r="E17" s="735"/>
      <c r="F17" s="734"/>
    </row>
    <row r="18" spans="1:6" x14ac:dyDescent="0.2">
      <c r="A18" s="734"/>
      <c r="B18" s="736" t="s">
        <v>510</v>
      </c>
      <c r="C18" s="420" t="s">
        <v>42</v>
      </c>
      <c r="D18" s="432">
        <f>(3985/150)*(6*0.25*0.25)</f>
        <v>9.9625000000000004</v>
      </c>
      <c r="E18" s="734"/>
      <c r="F18" s="734"/>
    </row>
    <row r="19" spans="1:6" x14ac:dyDescent="0.2">
      <c r="A19" s="734"/>
      <c r="B19" s="736"/>
      <c r="C19" s="734"/>
      <c r="D19" s="734"/>
      <c r="E19" s="734"/>
      <c r="F19" s="734"/>
    </row>
    <row r="20" spans="1:6" x14ac:dyDescent="0.2">
      <c r="A20" s="731" t="s">
        <v>590</v>
      </c>
      <c r="B20" s="732" t="s">
        <v>405</v>
      </c>
      <c r="C20" s="734"/>
      <c r="D20" s="734"/>
      <c r="E20" s="734"/>
      <c r="F20" s="734"/>
    </row>
    <row r="21" spans="1:6" x14ac:dyDescent="0.2">
      <c r="A21" s="734"/>
      <c r="B21" s="736"/>
      <c r="C21" s="734"/>
      <c r="D21" s="734"/>
      <c r="E21" s="734"/>
      <c r="F21" s="734"/>
    </row>
    <row r="22" spans="1:6" s="368" customFormat="1" x14ac:dyDescent="0.2">
      <c r="A22" s="737"/>
      <c r="B22" s="738" t="s">
        <v>406</v>
      </c>
      <c r="C22" s="737" t="s">
        <v>407</v>
      </c>
      <c r="D22" s="737"/>
      <c r="E22" s="737"/>
      <c r="F22" s="737">
        <v>200000</v>
      </c>
    </row>
    <row r="23" spans="1:6" x14ac:dyDescent="0.2">
      <c r="A23" s="734"/>
      <c r="B23" s="736"/>
      <c r="C23" s="734"/>
      <c r="D23" s="734"/>
      <c r="E23" s="734"/>
      <c r="F23" s="734"/>
    </row>
    <row r="24" spans="1:6" s="368" customFormat="1" ht="24" x14ac:dyDescent="0.2">
      <c r="A24" s="737"/>
      <c r="B24" s="738" t="s">
        <v>408</v>
      </c>
      <c r="C24" s="737" t="s">
        <v>31</v>
      </c>
      <c r="D24" s="737">
        <f>F22</f>
        <v>200000</v>
      </c>
      <c r="E24" s="739"/>
      <c r="F24" s="737"/>
    </row>
    <row r="25" spans="1:6" x14ac:dyDescent="0.2">
      <c r="A25" s="734"/>
      <c r="B25" s="736"/>
      <c r="C25" s="734"/>
      <c r="D25" s="734"/>
      <c r="E25" s="734"/>
      <c r="F25" s="734"/>
    </row>
    <row r="26" spans="1:6" x14ac:dyDescent="0.2">
      <c r="A26" s="731"/>
      <c r="B26" s="732"/>
      <c r="C26" s="420"/>
      <c r="D26" s="423"/>
      <c r="E26" s="424"/>
      <c r="F26" s="405"/>
    </row>
    <row r="27" spans="1:6" x14ac:dyDescent="0.2">
      <c r="A27" s="401" t="s">
        <v>527</v>
      </c>
      <c r="B27" s="402" t="s">
        <v>528</v>
      </c>
      <c r="C27" s="403"/>
      <c r="D27" s="404"/>
      <c r="E27" s="405"/>
      <c r="F27" s="405"/>
    </row>
    <row r="28" spans="1:6" s="233" customFormat="1" ht="48" customHeight="1" x14ac:dyDescent="0.2">
      <c r="A28" s="406"/>
      <c r="B28" s="740" t="s">
        <v>529</v>
      </c>
      <c r="C28" s="741" t="s">
        <v>55</v>
      </c>
      <c r="D28" s="730">
        <v>14</v>
      </c>
      <c r="E28" s="742"/>
      <c r="F28" s="743"/>
    </row>
    <row r="29" spans="1:6" x14ac:dyDescent="0.2">
      <c r="A29" s="409"/>
      <c r="B29" s="410"/>
      <c r="C29" s="733"/>
      <c r="D29" s="744"/>
      <c r="E29" s="735"/>
      <c r="F29" s="745"/>
    </row>
    <row r="30" spans="1:6" x14ac:dyDescent="0.2">
      <c r="A30" s="229"/>
      <c r="B30" s="233"/>
      <c r="C30" s="7"/>
      <c r="D30" s="7"/>
      <c r="E30" s="215"/>
      <c r="F30" s="215"/>
    </row>
    <row r="31" spans="1:6" x14ac:dyDescent="0.2">
      <c r="A31" s="216"/>
      <c r="B31" s="96"/>
      <c r="C31" s="7"/>
      <c r="D31" s="230"/>
      <c r="E31" s="215"/>
      <c r="F31" s="215"/>
    </row>
    <row r="32" spans="1:6" x14ac:dyDescent="0.2">
      <c r="A32" s="229"/>
      <c r="B32" s="96"/>
      <c r="C32" s="7"/>
      <c r="D32" s="230"/>
      <c r="E32" s="215"/>
      <c r="F32" s="215"/>
    </row>
    <row r="33" spans="1:6" x14ac:dyDescent="0.2">
      <c r="A33" s="216"/>
      <c r="B33" s="232"/>
      <c r="C33" s="230"/>
      <c r="D33" s="7"/>
      <c r="E33" s="215"/>
      <c r="F33" s="215"/>
    </row>
    <row r="34" spans="1:6" x14ac:dyDescent="0.2">
      <c r="A34" s="216"/>
      <c r="B34" s="237"/>
      <c r="C34" s="230"/>
      <c r="D34" s="7"/>
      <c r="E34" s="215"/>
      <c r="F34" s="215"/>
    </row>
    <row r="35" spans="1:6" x14ac:dyDescent="0.2">
      <c r="A35" s="216"/>
      <c r="B35" s="237"/>
      <c r="C35" s="230"/>
      <c r="D35" s="7"/>
      <c r="E35" s="215"/>
      <c r="F35" s="215"/>
    </row>
    <row r="36" spans="1:6" x14ac:dyDescent="0.2">
      <c r="A36" s="229"/>
      <c r="B36" s="96"/>
      <c r="C36" s="7"/>
      <c r="D36" s="230"/>
      <c r="E36" s="215"/>
      <c r="F36" s="215"/>
    </row>
    <row r="37" spans="1:6" x14ac:dyDescent="0.2">
      <c r="A37" s="216"/>
      <c r="B37" s="119"/>
      <c r="C37" s="232"/>
      <c r="D37" s="230"/>
      <c r="E37" s="215"/>
      <c r="F37" s="215"/>
    </row>
    <row r="38" spans="1:6" x14ac:dyDescent="0.2">
      <c r="A38" s="229"/>
      <c r="B38" s="232"/>
      <c r="C38" s="238"/>
      <c r="D38" s="7"/>
      <c r="E38" s="215"/>
      <c r="F38" s="215"/>
    </row>
    <row r="39" spans="1:6" x14ac:dyDescent="0.2">
      <c r="A39" s="216"/>
      <c r="B39" s="232"/>
      <c r="C39" s="230"/>
      <c r="D39" s="7"/>
      <c r="E39" s="215"/>
      <c r="F39" s="215"/>
    </row>
    <row r="40" spans="1:6" x14ac:dyDescent="0.2">
      <c r="A40" s="229"/>
      <c r="B40" s="237"/>
      <c r="C40" s="230"/>
      <c r="D40" s="7"/>
      <c r="E40" s="215"/>
      <c r="F40" s="215"/>
    </row>
    <row r="41" spans="1:6" x14ac:dyDescent="0.2">
      <c r="A41" s="216"/>
      <c r="B41" s="237"/>
      <c r="C41" s="230"/>
      <c r="D41" s="7"/>
      <c r="E41" s="215"/>
      <c r="F41" s="215"/>
    </row>
    <row r="42" spans="1:6" x14ac:dyDescent="0.2">
      <c r="A42" s="216"/>
      <c r="B42" s="237"/>
      <c r="C42" s="230"/>
      <c r="D42" s="7"/>
      <c r="E42" s="215"/>
      <c r="F42" s="215"/>
    </row>
    <row r="43" spans="1:6" x14ac:dyDescent="0.2">
      <c r="A43" s="229"/>
      <c r="B43" s="234"/>
      <c r="C43" s="230"/>
      <c r="D43" s="7"/>
      <c r="E43" s="215"/>
      <c r="F43" s="215"/>
    </row>
    <row r="44" spans="1:6" x14ac:dyDescent="0.2">
      <c r="A44" s="216"/>
      <c r="B44" s="233"/>
      <c r="C44" s="7"/>
      <c r="D44" s="7"/>
      <c r="E44" s="215"/>
      <c r="F44" s="215"/>
    </row>
    <row r="45" spans="1:6" x14ac:dyDescent="0.2">
      <c r="A45" s="216"/>
      <c r="B45" s="233"/>
      <c r="C45" s="7"/>
      <c r="D45" s="7"/>
      <c r="E45" s="215"/>
      <c r="F45" s="215"/>
    </row>
    <row r="46" spans="1:6" x14ac:dyDescent="0.2">
      <c r="A46" s="216"/>
      <c r="B46" s="96"/>
      <c r="C46" s="7"/>
      <c r="D46" s="230"/>
      <c r="E46" s="215"/>
      <c r="F46" s="215"/>
    </row>
    <row r="47" spans="1:6" x14ac:dyDescent="0.2">
      <c r="A47" s="216"/>
      <c r="B47" s="96"/>
      <c r="C47" s="7"/>
      <c r="D47" s="230"/>
      <c r="E47" s="215"/>
      <c r="F47" s="215"/>
    </row>
    <row r="48" spans="1:6" x14ac:dyDescent="0.2">
      <c r="A48" s="777">
        <v>7300</v>
      </c>
      <c r="B48" s="787" t="s">
        <v>15</v>
      </c>
      <c r="C48" s="787"/>
      <c r="D48" s="787"/>
      <c r="E48" s="788"/>
      <c r="F48" s="783"/>
    </row>
    <row r="49" spans="1:6" x14ac:dyDescent="0.2">
      <c r="A49" s="785"/>
      <c r="B49" s="790"/>
      <c r="C49" s="790"/>
      <c r="D49" s="790"/>
      <c r="E49" s="791"/>
      <c r="F49" s="784"/>
    </row>
  </sheetData>
  <mergeCells count="9">
    <mergeCell ref="A48:A49"/>
    <mergeCell ref="B48:E49"/>
    <mergeCell ref="F48:F49"/>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firstPageNumber="24" orientation="portrait" useFirstPageNumber="1" r:id="rId1"/>
  <headerFooter alignWithMargins="0">
    <oddHeader>&amp;L&amp;"Arial Narrow,Bold"MAHWELERENG ROADS AND STORM-WATER
SCHEDULE A: ROADWORKS&amp;R&amp;"Arial Narrow,Regular"
&amp;"Arial Narrow,Bold"SECTION 7300</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F54"/>
  <sheetViews>
    <sheetView view="pageBreakPreview" zoomScaleNormal="100" zoomScaleSheetLayoutView="100" workbookViewId="0">
      <selection activeCell="E20" sqref="E20"/>
    </sheetView>
  </sheetViews>
  <sheetFormatPr defaultRowHeight="12.75" x14ac:dyDescent="0.2"/>
  <cols>
    <col min="1" max="1" width="7.28515625" style="222" customWidth="1"/>
    <col min="2" max="2" width="39.5703125" style="222" customWidth="1"/>
    <col min="3" max="3" width="9.42578125" style="222" customWidth="1"/>
    <col min="4" max="4" width="10.7109375" style="222" customWidth="1"/>
    <col min="5" max="5" width="9.7109375" style="222" customWidth="1"/>
    <col min="6" max="6" width="11.85546875" style="222" customWidth="1"/>
    <col min="7" max="7" width="9.140625" style="222"/>
    <col min="8" max="10" width="5" style="222" customWidth="1"/>
    <col min="11" max="16384" width="9.140625" style="222"/>
  </cols>
  <sheetData>
    <row r="2" spans="1:6" x14ac:dyDescent="0.2">
      <c r="A2" s="777" t="s">
        <v>2</v>
      </c>
      <c r="B2" s="860" t="s">
        <v>3</v>
      </c>
      <c r="C2" s="777" t="s">
        <v>4</v>
      </c>
      <c r="D2" s="775" t="s">
        <v>5</v>
      </c>
      <c r="E2" s="777" t="s">
        <v>6</v>
      </c>
      <c r="F2" s="777" t="s">
        <v>7</v>
      </c>
    </row>
    <row r="3" spans="1:6" x14ac:dyDescent="0.2">
      <c r="A3" s="813"/>
      <c r="B3" s="861"/>
      <c r="C3" s="813"/>
      <c r="D3" s="815"/>
      <c r="E3" s="813"/>
      <c r="F3" s="813"/>
    </row>
    <row r="4" spans="1:6" x14ac:dyDescent="0.2">
      <c r="A4" s="746"/>
      <c r="B4" s="747"/>
      <c r="C4" s="748"/>
      <c r="D4" s="749"/>
      <c r="E4" s="750"/>
      <c r="F4" s="751"/>
    </row>
    <row r="5" spans="1:6" x14ac:dyDescent="0.2">
      <c r="A5" s="752">
        <v>81</v>
      </c>
      <c r="B5" s="753" t="s">
        <v>512</v>
      </c>
      <c r="C5" s="403"/>
      <c r="D5" s="754"/>
      <c r="E5" s="405"/>
      <c r="F5" s="405"/>
    </row>
    <row r="6" spans="1:6" x14ac:dyDescent="0.2">
      <c r="A6" s="406"/>
      <c r="B6" s="416"/>
      <c r="C6" s="403"/>
      <c r="D6" s="754"/>
      <c r="E6" s="405"/>
      <c r="F6" s="405"/>
    </row>
    <row r="7" spans="1:6" x14ac:dyDescent="0.2">
      <c r="A7" s="409">
        <v>81.02</v>
      </c>
      <c r="B7" s="416" t="s">
        <v>54</v>
      </c>
      <c r="C7" s="403"/>
      <c r="D7" s="404"/>
      <c r="E7" s="405"/>
      <c r="F7" s="405"/>
    </row>
    <row r="8" spans="1:6" x14ac:dyDescent="0.2">
      <c r="A8" s="409"/>
      <c r="B8" s="416"/>
      <c r="C8" s="403"/>
      <c r="D8" s="754"/>
      <c r="E8" s="405"/>
      <c r="F8" s="405"/>
    </row>
    <row r="9" spans="1:6" x14ac:dyDescent="0.2">
      <c r="A9" s="409"/>
      <c r="B9" s="754" t="s">
        <v>513</v>
      </c>
      <c r="C9" s="413" t="s">
        <v>32</v>
      </c>
      <c r="D9" s="773"/>
      <c r="E9" s="774"/>
      <c r="F9" s="774">
        <f>(14*10000)+15000</f>
        <v>155000</v>
      </c>
    </row>
    <row r="10" spans="1:6" x14ac:dyDescent="0.2">
      <c r="A10" s="413"/>
      <c r="B10" s="426"/>
      <c r="C10" s="413"/>
      <c r="D10" s="774"/>
      <c r="E10" s="774"/>
      <c r="F10" s="774"/>
    </row>
    <row r="11" spans="1:6" s="368" customFormat="1" ht="24" x14ac:dyDescent="0.2">
      <c r="A11" s="370"/>
      <c r="B11" s="738" t="s">
        <v>514</v>
      </c>
      <c r="C11" s="755" t="s">
        <v>31</v>
      </c>
      <c r="D11" s="438">
        <f>F9</f>
        <v>155000</v>
      </c>
      <c r="E11" s="438"/>
      <c r="F11" s="438"/>
    </row>
    <row r="12" spans="1:6" x14ac:dyDescent="0.2">
      <c r="A12" s="413"/>
      <c r="B12" s="428"/>
      <c r="C12" s="404"/>
      <c r="D12" s="413"/>
      <c r="E12" s="405" t="s">
        <v>470</v>
      </c>
      <c r="F12" s="405"/>
    </row>
    <row r="13" spans="1:6" x14ac:dyDescent="0.2">
      <c r="A13" s="413"/>
      <c r="B13" s="407"/>
      <c r="C13" s="734"/>
      <c r="D13" s="734"/>
      <c r="E13" s="734"/>
      <c r="F13" s="734"/>
    </row>
    <row r="14" spans="1:6" s="368" customFormat="1" x14ac:dyDescent="0.2">
      <c r="A14" s="409"/>
      <c r="B14" s="416"/>
      <c r="C14" s="413"/>
      <c r="D14" s="404"/>
      <c r="E14" s="405"/>
      <c r="F14" s="405"/>
    </row>
    <row r="15" spans="1:6" x14ac:dyDescent="0.2">
      <c r="A15" s="417"/>
      <c r="B15" s="418"/>
      <c r="C15" s="411"/>
      <c r="D15" s="411"/>
      <c r="E15" s="411"/>
      <c r="F15" s="411"/>
    </row>
    <row r="16" spans="1:6" x14ac:dyDescent="0.2">
      <c r="A16" s="411"/>
      <c r="B16" s="419"/>
      <c r="C16" s="411"/>
      <c r="D16" s="411"/>
      <c r="E16" s="411"/>
      <c r="F16" s="411"/>
    </row>
    <row r="17" spans="1:6" x14ac:dyDescent="0.2">
      <c r="A17" s="411"/>
      <c r="B17" s="419"/>
      <c r="C17" s="420"/>
      <c r="D17" s="421"/>
      <c r="E17" s="411"/>
      <c r="F17" s="411"/>
    </row>
    <row r="18" spans="1:6" x14ac:dyDescent="0.2">
      <c r="A18" s="411"/>
      <c r="B18" s="419"/>
      <c r="C18" s="411"/>
      <c r="D18" s="411"/>
      <c r="E18" s="411"/>
      <c r="F18" s="411"/>
    </row>
    <row r="19" spans="1:6" x14ac:dyDescent="0.2">
      <c r="A19" s="417"/>
      <c r="B19" s="418"/>
      <c r="C19" s="411"/>
      <c r="D19" s="411"/>
      <c r="E19" s="411"/>
      <c r="F19" s="411"/>
    </row>
    <row r="20" spans="1:6" x14ac:dyDescent="0.2">
      <c r="A20" s="411"/>
      <c r="B20" s="419"/>
      <c r="C20" s="411"/>
      <c r="D20" s="411"/>
      <c r="E20" s="411"/>
      <c r="F20" s="411"/>
    </row>
    <row r="21" spans="1:6" x14ac:dyDescent="0.2">
      <c r="A21" s="411"/>
      <c r="B21" s="419"/>
      <c r="C21" s="411"/>
      <c r="D21" s="411"/>
      <c r="E21" s="411"/>
      <c r="F21" s="411"/>
    </row>
    <row r="22" spans="1:6" x14ac:dyDescent="0.2">
      <c r="A22" s="411"/>
      <c r="B22" s="419"/>
      <c r="C22" s="411"/>
      <c r="D22" s="411"/>
      <c r="E22" s="411"/>
      <c r="F22" s="411"/>
    </row>
    <row r="23" spans="1:6" x14ac:dyDescent="0.2">
      <c r="A23" s="411"/>
      <c r="B23" s="419"/>
      <c r="C23" s="411"/>
      <c r="D23" s="411"/>
      <c r="E23" s="422"/>
      <c r="F23" s="411"/>
    </row>
    <row r="24" spans="1:6" x14ac:dyDescent="0.2">
      <c r="A24" s="411"/>
      <c r="B24" s="419"/>
      <c r="C24" s="411"/>
      <c r="D24" s="411"/>
      <c r="E24" s="411"/>
      <c r="F24" s="411"/>
    </row>
    <row r="25" spans="1:6" x14ac:dyDescent="0.2">
      <c r="A25" s="417"/>
      <c r="B25" s="418"/>
      <c r="C25" s="420"/>
      <c r="D25" s="423"/>
      <c r="E25" s="424"/>
      <c r="F25" s="405"/>
    </row>
    <row r="26" spans="1:6" x14ac:dyDescent="0.2">
      <c r="A26" s="403"/>
      <c r="B26" s="425"/>
      <c r="C26" s="413"/>
      <c r="D26" s="413"/>
      <c r="E26" s="405"/>
      <c r="F26" s="405"/>
    </row>
    <row r="27" spans="1:6" x14ac:dyDescent="0.2">
      <c r="A27" s="409"/>
      <c r="B27" s="862"/>
      <c r="C27" s="411"/>
      <c r="D27" s="404"/>
      <c r="E27" s="405"/>
      <c r="F27" s="405"/>
    </row>
    <row r="28" spans="1:6" x14ac:dyDescent="0.2">
      <c r="A28" s="409"/>
      <c r="B28" s="862"/>
      <c r="C28" s="411"/>
      <c r="D28" s="404"/>
      <c r="E28" s="405"/>
      <c r="F28" s="405"/>
    </row>
    <row r="29" spans="1:6" x14ac:dyDescent="0.2">
      <c r="A29" s="403"/>
      <c r="B29" s="426"/>
      <c r="C29" s="413"/>
      <c r="D29" s="413"/>
      <c r="E29" s="405"/>
      <c r="F29" s="405"/>
    </row>
    <row r="30" spans="1:6" x14ac:dyDescent="0.2">
      <c r="A30" s="216"/>
      <c r="B30" s="96"/>
      <c r="C30" s="7"/>
      <c r="D30" s="230"/>
      <c r="E30" s="215"/>
      <c r="F30" s="215"/>
    </row>
    <row r="31" spans="1:6" x14ac:dyDescent="0.2">
      <c r="A31" s="229"/>
      <c r="B31" s="233"/>
      <c r="C31" s="7"/>
      <c r="D31" s="7"/>
      <c r="E31" s="215"/>
      <c r="F31" s="215"/>
    </row>
    <row r="32" spans="1:6" x14ac:dyDescent="0.2">
      <c r="A32" s="216"/>
      <c r="B32" s="233"/>
      <c r="C32" s="7"/>
      <c r="D32" s="7"/>
      <c r="E32" s="215"/>
      <c r="F32" s="215"/>
    </row>
    <row r="33" spans="1:6" x14ac:dyDescent="0.2">
      <c r="A33" s="216"/>
      <c r="B33" s="232"/>
      <c r="C33" s="230"/>
      <c r="D33" s="7"/>
      <c r="E33" s="215"/>
      <c r="F33" s="215"/>
    </row>
    <row r="34" spans="1:6" x14ac:dyDescent="0.2">
      <c r="A34" s="229"/>
      <c r="B34" s="96"/>
      <c r="C34" s="7"/>
      <c r="D34" s="230"/>
      <c r="E34" s="215"/>
      <c r="F34" s="215"/>
    </row>
    <row r="35" spans="1:6" x14ac:dyDescent="0.2">
      <c r="A35" s="216"/>
      <c r="B35" s="96"/>
      <c r="C35" s="7"/>
      <c r="D35" s="230"/>
      <c r="E35" s="215"/>
      <c r="F35" s="215"/>
    </row>
    <row r="36" spans="1:6" x14ac:dyDescent="0.2">
      <c r="A36" s="216"/>
      <c r="B36" s="96"/>
      <c r="C36" s="7"/>
      <c r="D36" s="230"/>
      <c r="E36" s="215"/>
      <c r="F36" s="215"/>
    </row>
    <row r="37" spans="1:6" x14ac:dyDescent="0.2">
      <c r="A37" s="229"/>
      <c r="B37" s="96"/>
      <c r="C37" s="7"/>
      <c r="D37" s="230"/>
      <c r="E37" s="215"/>
      <c r="F37" s="215"/>
    </row>
    <row r="38" spans="1:6" x14ac:dyDescent="0.2">
      <c r="A38" s="216"/>
      <c r="B38" s="232"/>
      <c r="C38" s="230"/>
      <c r="D38" s="7"/>
      <c r="E38" s="215"/>
      <c r="F38" s="215"/>
    </row>
    <row r="39" spans="1:6" x14ac:dyDescent="0.2">
      <c r="A39" s="216"/>
      <c r="B39" s="237"/>
      <c r="C39" s="230"/>
      <c r="D39" s="7"/>
      <c r="E39" s="215"/>
      <c r="F39" s="215"/>
    </row>
    <row r="40" spans="1:6" x14ac:dyDescent="0.2">
      <c r="A40" s="216"/>
      <c r="B40" s="237"/>
      <c r="C40" s="230"/>
      <c r="D40" s="7"/>
      <c r="E40" s="215"/>
      <c r="F40" s="215"/>
    </row>
    <row r="41" spans="1:6" x14ac:dyDescent="0.2">
      <c r="A41" s="229"/>
      <c r="B41" s="96"/>
      <c r="C41" s="7"/>
      <c r="D41" s="230"/>
      <c r="E41" s="215"/>
      <c r="F41" s="215"/>
    </row>
    <row r="42" spans="1:6" x14ac:dyDescent="0.2">
      <c r="A42" s="216"/>
      <c r="B42" s="119"/>
      <c r="C42" s="232"/>
      <c r="D42" s="230"/>
      <c r="E42" s="215"/>
      <c r="F42" s="215"/>
    </row>
    <row r="43" spans="1:6" x14ac:dyDescent="0.2">
      <c r="A43" s="229"/>
      <c r="B43" s="232"/>
      <c r="C43" s="238"/>
      <c r="D43" s="7"/>
      <c r="E43" s="215"/>
      <c r="F43" s="215"/>
    </row>
    <row r="44" spans="1:6" x14ac:dyDescent="0.2">
      <c r="A44" s="216"/>
      <c r="B44" s="232"/>
      <c r="C44" s="230"/>
      <c r="D44" s="7"/>
      <c r="E44" s="215"/>
      <c r="F44" s="215"/>
    </row>
    <row r="45" spans="1:6" x14ac:dyDescent="0.2">
      <c r="A45" s="229"/>
      <c r="B45" s="237"/>
      <c r="C45" s="230"/>
      <c r="D45" s="7"/>
      <c r="E45" s="215"/>
      <c r="F45" s="215"/>
    </row>
    <row r="46" spans="1:6" x14ac:dyDescent="0.2">
      <c r="A46" s="216"/>
      <c r="B46" s="237"/>
      <c r="C46" s="230"/>
      <c r="D46" s="7"/>
      <c r="E46" s="215"/>
      <c r="F46" s="215"/>
    </row>
    <row r="47" spans="1:6" x14ac:dyDescent="0.2">
      <c r="A47" s="216"/>
      <c r="B47" s="237"/>
      <c r="C47" s="230"/>
      <c r="D47" s="7"/>
      <c r="E47" s="215"/>
      <c r="F47" s="215"/>
    </row>
    <row r="48" spans="1:6" x14ac:dyDescent="0.2">
      <c r="A48" s="229"/>
      <c r="B48" s="234"/>
      <c r="C48" s="230"/>
      <c r="D48" s="7"/>
      <c r="E48" s="215"/>
      <c r="F48" s="215"/>
    </row>
    <row r="49" spans="1:6" x14ac:dyDescent="0.2">
      <c r="A49" s="216"/>
      <c r="B49" s="233"/>
      <c r="C49" s="7"/>
      <c r="D49" s="7"/>
      <c r="E49" s="215"/>
      <c r="F49" s="215"/>
    </row>
    <row r="50" spans="1:6" x14ac:dyDescent="0.2">
      <c r="A50" s="216"/>
      <c r="B50" s="233"/>
      <c r="C50" s="7"/>
      <c r="D50" s="7"/>
      <c r="E50" s="215"/>
      <c r="F50" s="215"/>
    </row>
    <row r="51" spans="1:6" x14ac:dyDescent="0.2">
      <c r="A51" s="216"/>
      <c r="B51" s="96"/>
      <c r="C51" s="7"/>
      <c r="D51" s="230"/>
      <c r="E51" s="215"/>
      <c r="F51" s="215"/>
    </row>
    <row r="52" spans="1:6" x14ac:dyDescent="0.2">
      <c r="A52" s="216"/>
      <c r="B52" s="96"/>
      <c r="C52" s="7"/>
      <c r="D52" s="230"/>
      <c r="E52" s="215"/>
      <c r="F52" s="215"/>
    </row>
    <row r="53" spans="1:6" x14ac:dyDescent="0.2">
      <c r="A53" s="777">
        <v>8100</v>
      </c>
      <c r="B53" s="787" t="s">
        <v>15</v>
      </c>
      <c r="C53" s="787"/>
      <c r="D53" s="787"/>
      <c r="E53" s="788"/>
      <c r="F53" s="783"/>
    </row>
    <row r="54" spans="1:6" x14ac:dyDescent="0.2">
      <c r="A54" s="785"/>
      <c r="B54" s="790"/>
      <c r="C54" s="790"/>
      <c r="D54" s="790"/>
      <c r="E54" s="791"/>
      <c r="F54" s="784"/>
    </row>
  </sheetData>
  <mergeCells count="10">
    <mergeCell ref="A53:A54"/>
    <mergeCell ref="B53:E54"/>
    <mergeCell ref="F53:F54"/>
    <mergeCell ref="B27:B28"/>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firstPageNumber="24" orientation="portrait" useFirstPageNumber="1" r:id="rId1"/>
  <headerFooter alignWithMargins="0">
    <oddHeader>&amp;L&amp;"Arial Narrow,Bold"MAHWELERENG ROADS AND STORM-WATER
SCHEDULE A: ROADWORKS&amp;R&amp;"Arial Narrow,Regular"
&amp;"Arial Narrow,Bold"SECTION 8100</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F112"/>
  <sheetViews>
    <sheetView view="pageBreakPreview" zoomScaleNormal="100" zoomScaleSheetLayoutView="100" workbookViewId="0">
      <selection activeCell="I26" sqref="I26"/>
    </sheetView>
  </sheetViews>
  <sheetFormatPr defaultRowHeight="12.75" x14ac:dyDescent="0.2"/>
  <cols>
    <col min="1" max="1" width="8.28515625" style="222" customWidth="1"/>
    <col min="2" max="2" width="39.28515625" style="222" customWidth="1"/>
    <col min="3" max="3" width="9" style="222" customWidth="1"/>
    <col min="4" max="4" width="10.7109375" style="222" customWidth="1"/>
    <col min="5" max="5" width="11.28515625" style="222" customWidth="1"/>
    <col min="6" max="6" width="12.85546875" style="222" customWidth="1"/>
    <col min="7" max="16384" width="9.140625" style="222"/>
  </cols>
  <sheetData>
    <row r="2" spans="1:6" x14ac:dyDescent="0.2">
      <c r="A2" s="777" t="s">
        <v>2</v>
      </c>
      <c r="B2" s="775" t="s">
        <v>3</v>
      </c>
      <c r="C2" s="777" t="s">
        <v>4</v>
      </c>
      <c r="D2" s="775" t="s">
        <v>5</v>
      </c>
      <c r="E2" s="777" t="s">
        <v>6</v>
      </c>
      <c r="F2" s="777" t="s">
        <v>7</v>
      </c>
    </row>
    <row r="3" spans="1:6" x14ac:dyDescent="0.2">
      <c r="A3" s="813"/>
      <c r="B3" s="815"/>
      <c r="C3" s="813"/>
      <c r="D3" s="815"/>
      <c r="E3" s="813"/>
      <c r="F3" s="813"/>
    </row>
    <row r="4" spans="1:6" x14ac:dyDescent="0.2">
      <c r="A4" s="223"/>
      <c r="B4" s="224"/>
      <c r="C4" s="225"/>
      <c r="D4" s="224"/>
      <c r="E4" s="227"/>
      <c r="F4" s="228"/>
    </row>
    <row r="5" spans="1:6" x14ac:dyDescent="0.2">
      <c r="A5" s="216" t="s">
        <v>269</v>
      </c>
      <c r="B5" s="96" t="s">
        <v>144</v>
      </c>
      <c r="C5" s="229"/>
      <c r="E5" s="215"/>
      <c r="F5" s="215"/>
    </row>
    <row r="6" spans="1:6" x14ac:dyDescent="0.2">
      <c r="A6" s="231"/>
      <c r="B6" s="96"/>
      <c r="C6" s="229"/>
      <c r="E6" s="215"/>
      <c r="F6" s="215"/>
    </row>
    <row r="7" spans="1:6" x14ac:dyDescent="0.2">
      <c r="A7" s="216" t="s">
        <v>320</v>
      </c>
      <c r="B7" s="96" t="s">
        <v>145</v>
      </c>
      <c r="C7" s="229"/>
      <c r="D7" s="230"/>
      <c r="E7" s="215"/>
      <c r="F7" s="215"/>
    </row>
    <row r="8" spans="1:6" x14ac:dyDescent="0.2">
      <c r="A8" s="216"/>
      <c r="B8" s="96" t="s">
        <v>146</v>
      </c>
      <c r="C8" s="229"/>
      <c r="E8" s="215"/>
      <c r="F8" s="215"/>
    </row>
    <row r="9" spans="1:6" x14ac:dyDescent="0.2">
      <c r="A9" s="216"/>
      <c r="C9" s="7"/>
      <c r="E9" s="215"/>
      <c r="F9" s="215"/>
    </row>
    <row r="10" spans="1:6" x14ac:dyDescent="0.2">
      <c r="A10" s="7"/>
      <c r="B10" s="233" t="s">
        <v>147</v>
      </c>
      <c r="C10" s="7" t="s">
        <v>55</v>
      </c>
      <c r="D10" s="7"/>
      <c r="E10" s="240">
        <v>-5000</v>
      </c>
      <c r="F10" s="215" t="s">
        <v>93</v>
      </c>
    </row>
    <row r="11" spans="1:6" x14ac:dyDescent="0.2">
      <c r="A11" s="7"/>
      <c r="B11" s="258"/>
      <c r="C11" s="230"/>
      <c r="D11" s="7"/>
      <c r="E11" s="240"/>
      <c r="F11" s="215"/>
    </row>
    <row r="12" spans="1:6" x14ac:dyDescent="0.2">
      <c r="A12" s="7"/>
      <c r="B12" s="258" t="s">
        <v>148</v>
      </c>
      <c r="C12" s="230"/>
      <c r="D12" s="7"/>
      <c r="E12" s="240"/>
      <c r="F12" s="215"/>
    </row>
    <row r="13" spans="1:6" x14ac:dyDescent="0.2">
      <c r="A13" s="7"/>
      <c r="B13" s="222" t="s">
        <v>149</v>
      </c>
      <c r="C13" s="7" t="s">
        <v>55</v>
      </c>
      <c r="D13" s="230"/>
      <c r="E13" s="240">
        <v>-10000</v>
      </c>
      <c r="F13" s="215" t="s">
        <v>93</v>
      </c>
    </row>
    <row r="14" spans="1:6" x14ac:dyDescent="0.2">
      <c r="A14" s="216"/>
      <c r="B14" s="96"/>
      <c r="C14" s="7"/>
      <c r="D14" s="230"/>
      <c r="E14" s="240"/>
      <c r="F14" s="215"/>
    </row>
    <row r="15" spans="1:6" x14ac:dyDescent="0.2">
      <c r="A15" s="216"/>
      <c r="B15" s="222" t="s">
        <v>150</v>
      </c>
      <c r="C15" s="7" t="s">
        <v>55</v>
      </c>
      <c r="D15" s="230"/>
      <c r="E15" s="240">
        <v>-30000</v>
      </c>
      <c r="F15" s="215" t="s">
        <v>93</v>
      </c>
    </row>
    <row r="16" spans="1:6" x14ac:dyDescent="0.2">
      <c r="A16" s="216"/>
      <c r="B16" s="259"/>
      <c r="C16" s="7"/>
      <c r="D16" s="7"/>
      <c r="E16" s="240"/>
      <c r="F16" s="215"/>
    </row>
    <row r="17" spans="1:6" x14ac:dyDescent="0.2">
      <c r="A17" s="216" t="s">
        <v>321</v>
      </c>
      <c r="B17" s="260" t="s">
        <v>151</v>
      </c>
      <c r="C17" s="7"/>
      <c r="D17" s="7"/>
      <c r="E17" s="240"/>
      <c r="F17" s="215"/>
    </row>
    <row r="18" spans="1:6" x14ac:dyDescent="0.2">
      <c r="A18" s="216"/>
      <c r="B18" s="259"/>
      <c r="C18" s="7"/>
      <c r="D18" s="7"/>
      <c r="E18" s="240"/>
      <c r="F18" s="215"/>
    </row>
    <row r="19" spans="1:6" x14ac:dyDescent="0.2">
      <c r="A19" s="216"/>
      <c r="B19" s="258" t="s">
        <v>152</v>
      </c>
      <c r="C19" s="230"/>
      <c r="D19" s="7"/>
      <c r="E19" s="240"/>
      <c r="F19" s="215"/>
    </row>
    <row r="20" spans="1:6" x14ac:dyDescent="0.2">
      <c r="A20" s="216"/>
      <c r="B20" s="261" t="s">
        <v>409</v>
      </c>
      <c r="C20" s="230" t="s">
        <v>55</v>
      </c>
      <c r="D20" s="7"/>
      <c r="E20" s="240">
        <v>-10000</v>
      </c>
      <c r="F20" s="215" t="s">
        <v>93</v>
      </c>
    </row>
    <row r="21" spans="1:6" x14ac:dyDescent="0.2">
      <c r="A21" s="216"/>
      <c r="B21" s="260"/>
      <c r="C21" s="230"/>
      <c r="D21" s="7"/>
      <c r="E21" s="240"/>
      <c r="F21" s="215"/>
    </row>
    <row r="22" spans="1:6" x14ac:dyDescent="0.2">
      <c r="A22" s="229"/>
      <c r="B22" s="233" t="s">
        <v>153</v>
      </c>
      <c r="C22" s="7" t="s">
        <v>55</v>
      </c>
      <c r="D22" s="7"/>
      <c r="E22" s="240">
        <v>-5000</v>
      </c>
      <c r="F22" s="215" t="s">
        <v>93</v>
      </c>
    </row>
    <row r="23" spans="1:6" x14ac:dyDescent="0.2">
      <c r="A23" s="216"/>
      <c r="B23" s="258"/>
      <c r="C23" s="230"/>
      <c r="D23" s="7"/>
      <c r="E23" s="240"/>
      <c r="F23" s="215"/>
    </row>
    <row r="24" spans="1:6" x14ac:dyDescent="0.2">
      <c r="A24" s="216"/>
      <c r="B24" s="258" t="s">
        <v>154</v>
      </c>
      <c r="C24" s="230" t="s">
        <v>55</v>
      </c>
      <c r="D24" s="7"/>
      <c r="E24" s="240">
        <v>-5000</v>
      </c>
      <c r="F24" s="215" t="s">
        <v>93</v>
      </c>
    </row>
    <row r="25" spans="1:6" x14ac:dyDescent="0.2">
      <c r="A25" s="216"/>
      <c r="B25" s="238"/>
      <c r="C25" s="7"/>
      <c r="D25" s="7"/>
      <c r="E25" s="240"/>
      <c r="F25" s="215"/>
    </row>
    <row r="26" spans="1:6" x14ac:dyDescent="0.2">
      <c r="A26" s="229"/>
      <c r="B26" s="259" t="s">
        <v>155</v>
      </c>
      <c r="C26" s="7" t="s">
        <v>55</v>
      </c>
      <c r="D26" s="7"/>
      <c r="E26" s="240">
        <v>-10000</v>
      </c>
      <c r="F26" s="215" t="s">
        <v>93</v>
      </c>
    </row>
    <row r="27" spans="1:6" x14ac:dyDescent="0.2">
      <c r="A27" s="216"/>
      <c r="B27" s="233"/>
      <c r="C27" s="7"/>
      <c r="D27" s="7"/>
      <c r="E27" s="240"/>
      <c r="F27" s="215"/>
    </row>
    <row r="28" spans="1:6" x14ac:dyDescent="0.2">
      <c r="A28" s="216"/>
      <c r="B28" s="222" t="s">
        <v>156</v>
      </c>
      <c r="C28" s="7" t="s">
        <v>55</v>
      </c>
      <c r="D28" s="230"/>
      <c r="E28" s="240">
        <v>-5000</v>
      </c>
      <c r="F28" s="215" t="s">
        <v>93</v>
      </c>
    </row>
    <row r="29" spans="1:6" x14ac:dyDescent="0.2">
      <c r="A29" s="216"/>
      <c r="C29" s="7"/>
      <c r="D29" s="230"/>
      <c r="E29" s="240"/>
      <c r="F29" s="215"/>
    </row>
    <row r="30" spans="1:6" x14ac:dyDescent="0.2">
      <c r="A30" s="229"/>
      <c r="B30" s="233" t="s">
        <v>157</v>
      </c>
      <c r="C30" s="7"/>
      <c r="D30" s="7"/>
      <c r="E30" s="240"/>
      <c r="F30" s="215"/>
    </row>
    <row r="31" spans="1:6" x14ac:dyDescent="0.2">
      <c r="A31" s="216"/>
      <c r="B31" s="233" t="s">
        <v>158</v>
      </c>
      <c r="C31" s="7"/>
      <c r="D31" s="7"/>
      <c r="E31" s="240"/>
      <c r="F31" s="215"/>
    </row>
    <row r="32" spans="1:6" x14ac:dyDescent="0.2">
      <c r="A32" s="216"/>
      <c r="B32" s="258" t="s">
        <v>159</v>
      </c>
      <c r="C32" s="230" t="s">
        <v>55</v>
      </c>
      <c r="D32" s="7"/>
      <c r="E32" s="240">
        <v>-1000</v>
      </c>
      <c r="F32" s="215" t="s">
        <v>93</v>
      </c>
    </row>
    <row r="33" spans="1:6" x14ac:dyDescent="0.2">
      <c r="A33" s="229"/>
      <c r="C33" s="7"/>
      <c r="D33" s="230"/>
      <c r="E33" s="240"/>
      <c r="F33" s="215"/>
    </row>
    <row r="34" spans="1:6" x14ac:dyDescent="0.2">
      <c r="A34" s="216" t="s">
        <v>322</v>
      </c>
      <c r="B34" s="96" t="s">
        <v>160</v>
      </c>
      <c r="C34" s="7"/>
      <c r="E34" s="240"/>
      <c r="F34" s="215"/>
    </row>
    <row r="35" spans="1:6" x14ac:dyDescent="0.2">
      <c r="A35" s="216"/>
      <c r="C35" s="7"/>
      <c r="D35" s="230"/>
      <c r="E35" s="240"/>
      <c r="F35" s="215"/>
    </row>
    <row r="36" spans="1:6" x14ac:dyDescent="0.2">
      <c r="A36" s="229"/>
      <c r="B36" s="222" t="s">
        <v>161</v>
      </c>
      <c r="C36" s="7" t="s">
        <v>55</v>
      </c>
      <c r="D36" s="230"/>
      <c r="E36" s="240">
        <v>-1000</v>
      </c>
      <c r="F36" s="215" t="s">
        <v>93</v>
      </c>
    </row>
    <row r="37" spans="1:6" x14ac:dyDescent="0.2">
      <c r="A37" s="216"/>
      <c r="B37" s="258"/>
      <c r="C37" s="230"/>
      <c r="D37" s="7"/>
      <c r="E37" s="240"/>
      <c r="F37" s="215"/>
    </row>
    <row r="38" spans="1:6" x14ac:dyDescent="0.2">
      <c r="A38" s="216"/>
      <c r="B38" s="258" t="s">
        <v>162</v>
      </c>
      <c r="C38" s="230" t="s">
        <v>55</v>
      </c>
      <c r="D38" s="7"/>
      <c r="E38" s="240">
        <v>-1000</v>
      </c>
      <c r="F38" s="215" t="s">
        <v>93</v>
      </c>
    </row>
    <row r="39" spans="1:6" x14ac:dyDescent="0.2">
      <c r="A39" s="216"/>
      <c r="B39" s="258"/>
      <c r="C39" s="230"/>
      <c r="D39" s="7"/>
      <c r="E39" s="240"/>
      <c r="F39" s="215"/>
    </row>
    <row r="40" spans="1:6" x14ac:dyDescent="0.2">
      <c r="A40" s="229"/>
      <c r="B40" s="222" t="s">
        <v>163</v>
      </c>
      <c r="C40" s="7" t="s">
        <v>55</v>
      </c>
      <c r="E40" s="240">
        <v>-1000</v>
      </c>
      <c r="F40" s="215" t="s">
        <v>93</v>
      </c>
    </row>
    <row r="41" spans="1:6" x14ac:dyDescent="0.2">
      <c r="A41" s="216"/>
      <c r="B41" s="238"/>
      <c r="C41" s="232"/>
      <c r="D41" s="238"/>
      <c r="E41" s="240"/>
      <c r="F41" s="215"/>
    </row>
    <row r="42" spans="1:6" x14ac:dyDescent="0.2">
      <c r="A42" s="229"/>
      <c r="B42" s="258" t="s">
        <v>164</v>
      </c>
      <c r="C42" s="238"/>
      <c r="D42" s="229"/>
      <c r="E42" s="240"/>
      <c r="F42" s="215"/>
    </row>
    <row r="43" spans="1:6" x14ac:dyDescent="0.2">
      <c r="A43" s="216"/>
      <c r="B43" s="258" t="s">
        <v>165</v>
      </c>
      <c r="C43" s="230" t="s">
        <v>55</v>
      </c>
      <c r="D43" s="7"/>
      <c r="E43" s="240">
        <v>-1000</v>
      </c>
      <c r="F43" s="215" t="s">
        <v>93</v>
      </c>
    </row>
    <row r="44" spans="1:6" x14ac:dyDescent="0.2">
      <c r="A44" s="229"/>
      <c r="B44" s="258"/>
      <c r="C44" s="230"/>
      <c r="D44" s="7"/>
      <c r="E44" s="240"/>
      <c r="F44" s="215"/>
    </row>
    <row r="45" spans="1:6" x14ac:dyDescent="0.2">
      <c r="A45" s="216"/>
      <c r="B45" s="258" t="s">
        <v>166</v>
      </c>
      <c r="C45" s="230"/>
      <c r="D45" s="7"/>
      <c r="E45" s="240"/>
      <c r="F45" s="215"/>
    </row>
    <row r="46" spans="1:6" x14ac:dyDescent="0.2">
      <c r="A46" s="216"/>
      <c r="B46" s="258" t="s">
        <v>167</v>
      </c>
      <c r="C46" s="230" t="s">
        <v>55</v>
      </c>
      <c r="D46" s="7"/>
      <c r="E46" s="240">
        <v>-1000</v>
      </c>
      <c r="F46" s="215" t="s">
        <v>93</v>
      </c>
    </row>
    <row r="47" spans="1:6" x14ac:dyDescent="0.2">
      <c r="A47" s="229"/>
      <c r="B47" s="259"/>
      <c r="C47" s="230"/>
      <c r="D47" s="7"/>
      <c r="E47" s="240"/>
      <c r="F47" s="215"/>
    </row>
    <row r="48" spans="1:6" x14ac:dyDescent="0.2">
      <c r="A48" s="216"/>
      <c r="B48" s="233" t="s">
        <v>168</v>
      </c>
      <c r="C48" s="7"/>
      <c r="D48" s="7"/>
      <c r="E48" s="240"/>
      <c r="F48" s="215"/>
    </row>
    <row r="49" spans="1:6" x14ac:dyDescent="0.2">
      <c r="A49" s="216"/>
      <c r="B49" s="233" t="s">
        <v>169</v>
      </c>
      <c r="C49" s="7" t="s">
        <v>55</v>
      </c>
      <c r="D49" s="7"/>
      <c r="E49" s="240">
        <v>-500</v>
      </c>
      <c r="F49" s="215" t="s">
        <v>93</v>
      </c>
    </row>
    <row r="50" spans="1:6" x14ac:dyDescent="0.2">
      <c r="A50" s="216"/>
      <c r="B50" s="258"/>
      <c r="C50" s="230"/>
      <c r="D50" s="7"/>
      <c r="E50" s="240"/>
      <c r="F50" s="215"/>
    </row>
    <row r="51" spans="1:6" x14ac:dyDescent="0.2">
      <c r="A51" s="216"/>
      <c r="B51" s="222" t="s">
        <v>170</v>
      </c>
      <c r="C51" s="7"/>
      <c r="D51" s="230"/>
      <c r="E51" s="240"/>
      <c r="F51" s="215"/>
    </row>
    <row r="52" spans="1:6" x14ac:dyDescent="0.2">
      <c r="A52" s="216"/>
      <c r="B52" s="222" t="s">
        <v>171</v>
      </c>
      <c r="C52" s="7" t="s">
        <v>55</v>
      </c>
      <c r="D52" s="230"/>
      <c r="E52" s="240">
        <v>-500</v>
      </c>
      <c r="F52" s="215" t="s">
        <v>93</v>
      </c>
    </row>
    <row r="53" spans="1:6" x14ac:dyDescent="0.2">
      <c r="A53" s="216"/>
      <c r="C53" s="7"/>
      <c r="D53" s="230"/>
      <c r="E53" s="215"/>
      <c r="F53" s="215"/>
    </row>
    <row r="54" spans="1:6" x14ac:dyDescent="0.2">
      <c r="A54" s="216"/>
      <c r="C54" s="7"/>
      <c r="D54" s="230"/>
      <c r="E54" s="215"/>
      <c r="F54" s="215"/>
    </row>
    <row r="55" spans="1:6" x14ac:dyDescent="0.2">
      <c r="A55" s="777" t="s">
        <v>269</v>
      </c>
      <c r="B55" s="787" t="s">
        <v>33</v>
      </c>
      <c r="C55" s="787"/>
      <c r="D55" s="787"/>
      <c r="E55" s="788"/>
      <c r="F55" s="783"/>
    </row>
    <row r="56" spans="1:6" x14ac:dyDescent="0.2">
      <c r="A56" s="785"/>
      <c r="B56" s="790"/>
      <c r="C56" s="790"/>
      <c r="D56" s="790"/>
      <c r="E56" s="791"/>
      <c r="F56" s="784"/>
    </row>
    <row r="58" spans="1:6" x14ac:dyDescent="0.2">
      <c r="A58" s="777" t="s">
        <v>2</v>
      </c>
      <c r="B58" s="775" t="s">
        <v>3</v>
      </c>
      <c r="C58" s="777" t="s">
        <v>4</v>
      </c>
      <c r="D58" s="775" t="s">
        <v>5</v>
      </c>
      <c r="E58" s="777" t="s">
        <v>6</v>
      </c>
      <c r="F58" s="777" t="s">
        <v>7</v>
      </c>
    </row>
    <row r="59" spans="1:6" x14ac:dyDescent="0.2">
      <c r="A59" s="813"/>
      <c r="B59" s="815"/>
      <c r="C59" s="813"/>
      <c r="D59" s="815"/>
      <c r="E59" s="813"/>
      <c r="F59" s="813"/>
    </row>
    <row r="60" spans="1:6" x14ac:dyDescent="0.2">
      <c r="A60" s="223"/>
      <c r="B60" s="863" t="s">
        <v>34</v>
      </c>
      <c r="C60" s="864"/>
      <c r="D60" s="864"/>
      <c r="E60" s="865"/>
      <c r="F60" s="262"/>
    </row>
    <row r="61" spans="1:6" x14ac:dyDescent="0.2">
      <c r="A61" s="216"/>
      <c r="C61" s="105"/>
      <c r="E61" s="215"/>
      <c r="F61" s="215"/>
    </row>
    <row r="62" spans="1:6" x14ac:dyDescent="0.2">
      <c r="A62" s="231"/>
      <c r="B62" s="222" t="s">
        <v>172</v>
      </c>
      <c r="C62" s="105"/>
      <c r="E62" s="215"/>
      <c r="F62" s="215"/>
    </row>
    <row r="63" spans="1:6" x14ac:dyDescent="0.2">
      <c r="A63" s="216"/>
      <c r="B63" s="222" t="s">
        <v>173</v>
      </c>
      <c r="C63" s="105"/>
      <c r="D63" s="230"/>
      <c r="E63" s="215"/>
      <c r="F63" s="215"/>
    </row>
    <row r="64" spans="1:6" x14ac:dyDescent="0.2">
      <c r="A64" s="216"/>
      <c r="B64" s="222" t="s">
        <v>174</v>
      </c>
      <c r="C64" s="105" t="s">
        <v>55</v>
      </c>
      <c r="E64" s="240">
        <v>-2000</v>
      </c>
      <c r="F64" s="215" t="s">
        <v>93</v>
      </c>
    </row>
    <row r="65" spans="1:6" x14ac:dyDescent="0.2">
      <c r="A65" s="216"/>
      <c r="C65" s="105"/>
      <c r="E65" s="240"/>
      <c r="F65" s="215"/>
    </row>
    <row r="66" spans="1:6" x14ac:dyDescent="0.2">
      <c r="A66" s="7"/>
      <c r="B66" s="233" t="s">
        <v>175</v>
      </c>
      <c r="C66" s="105" t="s">
        <v>55</v>
      </c>
      <c r="D66" s="7"/>
      <c r="E66" s="240">
        <v>-2000</v>
      </c>
      <c r="F66" s="215" t="s">
        <v>93</v>
      </c>
    </row>
    <row r="67" spans="1:6" x14ac:dyDescent="0.2">
      <c r="A67" s="7"/>
      <c r="B67" s="258"/>
      <c r="C67" s="263"/>
      <c r="D67" s="7"/>
      <c r="E67" s="240"/>
      <c r="F67" s="215"/>
    </row>
    <row r="68" spans="1:6" x14ac:dyDescent="0.2">
      <c r="A68" s="7"/>
      <c r="B68" s="258" t="s">
        <v>176</v>
      </c>
      <c r="C68" s="263"/>
      <c r="D68" s="7"/>
      <c r="E68" s="240"/>
      <c r="F68" s="215"/>
    </row>
    <row r="69" spans="1:6" x14ac:dyDescent="0.2">
      <c r="A69" s="7"/>
      <c r="B69" s="222" t="s">
        <v>177</v>
      </c>
      <c r="C69" s="105" t="s">
        <v>55</v>
      </c>
      <c r="D69" s="230"/>
      <c r="E69" s="240">
        <v>-500</v>
      </c>
      <c r="F69" s="215" t="s">
        <v>93</v>
      </c>
    </row>
    <row r="70" spans="1:6" x14ac:dyDescent="0.2">
      <c r="A70" s="216"/>
      <c r="C70" s="105"/>
      <c r="D70" s="230"/>
      <c r="E70" s="215"/>
      <c r="F70" s="215"/>
    </row>
    <row r="71" spans="1:6" x14ac:dyDescent="0.2">
      <c r="A71" s="216"/>
      <c r="C71" s="105"/>
      <c r="D71" s="230"/>
      <c r="E71" s="215"/>
      <c r="F71" s="215"/>
    </row>
    <row r="72" spans="1:6" x14ac:dyDescent="0.2">
      <c r="A72" s="216"/>
      <c r="B72" s="259"/>
      <c r="C72" s="105"/>
      <c r="D72" s="7"/>
      <c r="E72" s="215"/>
      <c r="F72" s="215"/>
    </row>
    <row r="73" spans="1:6" x14ac:dyDescent="0.2">
      <c r="A73" s="216"/>
      <c r="B73" s="259"/>
      <c r="C73" s="105"/>
      <c r="D73" s="7"/>
      <c r="E73" s="215"/>
      <c r="F73" s="215"/>
    </row>
    <row r="74" spans="1:6" x14ac:dyDescent="0.2">
      <c r="A74" s="216"/>
      <c r="B74" s="259"/>
      <c r="C74" s="105"/>
      <c r="D74" s="7"/>
      <c r="E74" s="215"/>
      <c r="F74" s="215"/>
    </row>
    <row r="75" spans="1:6" x14ac:dyDescent="0.2">
      <c r="A75" s="216"/>
      <c r="B75" s="258"/>
      <c r="C75" s="263"/>
      <c r="D75" s="7"/>
      <c r="E75" s="215"/>
      <c r="F75" s="215"/>
    </row>
    <row r="76" spans="1:6" x14ac:dyDescent="0.2">
      <c r="A76" s="216"/>
      <c r="B76" s="258"/>
      <c r="C76" s="263"/>
      <c r="D76" s="7"/>
      <c r="E76" s="215"/>
      <c r="F76" s="215"/>
    </row>
    <row r="77" spans="1:6" x14ac:dyDescent="0.2">
      <c r="A77" s="216"/>
      <c r="B77" s="259"/>
      <c r="C77" s="263"/>
      <c r="D77" s="7"/>
      <c r="E77" s="215"/>
      <c r="F77" s="215"/>
    </row>
    <row r="78" spans="1:6" x14ac:dyDescent="0.2">
      <c r="A78" s="229"/>
      <c r="B78" s="233"/>
      <c r="C78" s="105"/>
      <c r="D78" s="7"/>
      <c r="E78" s="215"/>
      <c r="F78" s="215"/>
    </row>
    <row r="79" spans="1:6" x14ac:dyDescent="0.2">
      <c r="A79" s="216"/>
      <c r="B79" s="258"/>
      <c r="C79" s="263"/>
      <c r="D79" s="7"/>
      <c r="E79" s="215"/>
      <c r="F79" s="215"/>
    </row>
    <row r="80" spans="1:6" x14ac:dyDescent="0.2">
      <c r="A80" s="216"/>
      <c r="B80" s="258"/>
      <c r="C80" s="263"/>
      <c r="D80" s="7"/>
      <c r="E80" s="215"/>
      <c r="F80" s="215"/>
    </row>
    <row r="81" spans="1:6" x14ac:dyDescent="0.2">
      <c r="A81" s="216"/>
      <c r="B81" s="238"/>
      <c r="C81" s="105"/>
      <c r="D81" s="7"/>
      <c r="E81" s="215"/>
      <c r="F81" s="215"/>
    </row>
    <row r="82" spans="1:6" x14ac:dyDescent="0.2">
      <c r="A82" s="229"/>
      <c r="B82" s="259"/>
      <c r="C82" s="105"/>
      <c r="D82" s="7"/>
      <c r="E82" s="215"/>
      <c r="F82" s="215"/>
    </row>
    <row r="83" spans="1:6" x14ac:dyDescent="0.2">
      <c r="A83" s="216"/>
      <c r="B83" s="233"/>
      <c r="C83" s="105"/>
      <c r="D83" s="7"/>
      <c r="E83" s="215"/>
      <c r="F83" s="215"/>
    </row>
    <row r="84" spans="1:6" x14ac:dyDescent="0.2">
      <c r="A84" s="216"/>
      <c r="C84" s="105"/>
      <c r="D84" s="230"/>
      <c r="E84" s="215"/>
      <c r="F84" s="215"/>
    </row>
    <row r="85" spans="1:6" x14ac:dyDescent="0.2">
      <c r="A85" s="216"/>
      <c r="C85" s="105"/>
      <c r="D85" s="230"/>
      <c r="E85" s="215"/>
      <c r="F85" s="215"/>
    </row>
    <row r="86" spans="1:6" x14ac:dyDescent="0.2">
      <c r="A86" s="229"/>
      <c r="B86" s="233"/>
      <c r="C86" s="105"/>
      <c r="D86" s="7"/>
      <c r="E86" s="215"/>
      <c r="F86" s="215"/>
    </row>
    <row r="87" spans="1:6" x14ac:dyDescent="0.2">
      <c r="A87" s="216"/>
      <c r="B87" s="233"/>
      <c r="C87" s="105"/>
      <c r="D87" s="7"/>
      <c r="E87" s="215"/>
      <c r="F87" s="215"/>
    </row>
    <row r="88" spans="1:6" x14ac:dyDescent="0.2">
      <c r="A88" s="216"/>
      <c r="B88" s="258"/>
      <c r="C88" s="263"/>
      <c r="D88" s="7"/>
      <c r="E88" s="215"/>
      <c r="F88" s="215"/>
    </row>
    <row r="89" spans="1:6" x14ac:dyDescent="0.2">
      <c r="A89" s="229"/>
      <c r="C89" s="105"/>
      <c r="D89" s="230"/>
      <c r="E89" s="215"/>
      <c r="F89" s="215"/>
    </row>
    <row r="90" spans="1:6" x14ac:dyDescent="0.2">
      <c r="A90" s="216"/>
      <c r="C90" s="105"/>
      <c r="E90" s="215"/>
      <c r="F90" s="215"/>
    </row>
    <row r="91" spans="1:6" x14ac:dyDescent="0.2">
      <c r="A91" s="216"/>
      <c r="C91" s="105"/>
      <c r="D91" s="230"/>
      <c r="E91" s="215"/>
      <c r="F91" s="215"/>
    </row>
    <row r="92" spans="1:6" x14ac:dyDescent="0.2">
      <c r="A92" s="229"/>
      <c r="C92" s="105"/>
      <c r="D92" s="230"/>
      <c r="E92" s="215"/>
      <c r="F92" s="215"/>
    </row>
    <row r="93" spans="1:6" x14ac:dyDescent="0.2">
      <c r="A93" s="216"/>
      <c r="B93" s="258"/>
      <c r="C93" s="263"/>
      <c r="D93" s="7"/>
      <c r="E93" s="215"/>
      <c r="F93" s="215"/>
    </row>
    <row r="94" spans="1:6" x14ac:dyDescent="0.2">
      <c r="A94" s="216"/>
      <c r="B94" s="258"/>
      <c r="C94" s="263"/>
      <c r="D94" s="7"/>
      <c r="E94" s="215"/>
      <c r="F94" s="215"/>
    </row>
    <row r="95" spans="1:6" x14ac:dyDescent="0.2">
      <c r="A95" s="216"/>
      <c r="B95" s="258"/>
      <c r="C95" s="263"/>
      <c r="D95" s="7"/>
      <c r="E95" s="215"/>
      <c r="F95" s="215"/>
    </row>
    <row r="96" spans="1:6" x14ac:dyDescent="0.2">
      <c r="A96" s="229"/>
      <c r="C96" s="105"/>
      <c r="E96" s="215"/>
      <c r="F96" s="215"/>
    </row>
    <row r="97" spans="1:6" x14ac:dyDescent="0.2">
      <c r="A97" s="216"/>
      <c r="B97" s="238"/>
      <c r="C97" s="105"/>
      <c r="D97" s="238"/>
      <c r="E97" s="215"/>
      <c r="F97" s="215"/>
    </row>
    <row r="98" spans="1:6" x14ac:dyDescent="0.2">
      <c r="A98" s="229"/>
      <c r="B98" s="258"/>
      <c r="C98" s="263"/>
      <c r="D98" s="229"/>
      <c r="E98" s="215"/>
      <c r="F98" s="215"/>
    </row>
    <row r="99" spans="1:6" x14ac:dyDescent="0.2">
      <c r="A99" s="216"/>
      <c r="B99" s="258"/>
      <c r="C99" s="263"/>
      <c r="D99" s="7"/>
      <c r="E99" s="215"/>
      <c r="F99" s="215"/>
    </row>
    <row r="100" spans="1:6" x14ac:dyDescent="0.2">
      <c r="A100" s="229"/>
      <c r="B100" s="258"/>
      <c r="C100" s="263"/>
      <c r="D100" s="7"/>
      <c r="E100" s="215"/>
      <c r="F100" s="215"/>
    </row>
    <row r="101" spans="1:6" x14ac:dyDescent="0.2">
      <c r="A101" s="216"/>
      <c r="B101" s="258"/>
      <c r="C101" s="263"/>
      <c r="D101" s="7"/>
      <c r="E101" s="215"/>
      <c r="F101" s="215"/>
    </row>
    <row r="102" spans="1:6" x14ac:dyDescent="0.2">
      <c r="A102" s="216"/>
      <c r="B102" s="258"/>
      <c r="C102" s="263"/>
      <c r="D102" s="7"/>
      <c r="E102" s="215"/>
      <c r="F102" s="215"/>
    </row>
    <row r="103" spans="1:6" x14ac:dyDescent="0.2">
      <c r="A103" s="229"/>
      <c r="B103" s="259"/>
      <c r="C103" s="263"/>
      <c r="D103" s="7"/>
      <c r="E103" s="215"/>
      <c r="F103" s="215"/>
    </row>
    <row r="104" spans="1:6" x14ac:dyDescent="0.2">
      <c r="A104" s="229"/>
      <c r="B104" s="224"/>
      <c r="C104" s="263"/>
      <c r="D104" s="7"/>
      <c r="E104" s="215"/>
      <c r="F104" s="215"/>
    </row>
    <row r="105" spans="1:6" x14ac:dyDescent="0.2">
      <c r="A105" s="216"/>
      <c r="B105" s="233"/>
      <c r="C105" s="105"/>
      <c r="D105" s="7"/>
      <c r="E105" s="215"/>
      <c r="F105" s="215"/>
    </row>
    <row r="106" spans="1:6" x14ac:dyDescent="0.2">
      <c r="A106" s="216"/>
      <c r="B106" s="233"/>
      <c r="C106" s="105"/>
      <c r="D106" s="7"/>
      <c r="E106" s="215"/>
      <c r="F106" s="215"/>
    </row>
    <row r="107" spans="1:6" x14ac:dyDescent="0.2">
      <c r="A107" s="216"/>
      <c r="B107" s="258"/>
      <c r="C107" s="263"/>
      <c r="D107" s="7"/>
      <c r="E107" s="215"/>
      <c r="F107" s="215"/>
    </row>
    <row r="108" spans="1:6" x14ac:dyDescent="0.2">
      <c r="A108" s="216"/>
      <c r="C108" s="105"/>
      <c r="D108" s="230"/>
      <c r="E108" s="215"/>
      <c r="F108" s="215"/>
    </row>
    <row r="109" spans="1:6" x14ac:dyDescent="0.2">
      <c r="A109" s="216"/>
      <c r="C109" s="105"/>
      <c r="D109" s="230"/>
      <c r="E109" s="215"/>
      <c r="F109" s="215"/>
    </row>
    <row r="110" spans="1:6" x14ac:dyDescent="0.2">
      <c r="A110" s="216"/>
      <c r="C110" s="105"/>
      <c r="D110" s="230"/>
      <c r="E110" s="215"/>
      <c r="F110" s="215"/>
    </row>
    <row r="111" spans="1:6" x14ac:dyDescent="0.2">
      <c r="A111" s="777" t="s">
        <v>269</v>
      </c>
      <c r="B111" s="787" t="s">
        <v>15</v>
      </c>
      <c r="C111" s="787"/>
      <c r="D111" s="787"/>
      <c r="E111" s="788"/>
      <c r="F111" s="783"/>
    </row>
    <row r="112" spans="1:6" x14ac:dyDescent="0.2">
      <c r="A112" s="785"/>
      <c r="B112" s="790"/>
      <c r="C112" s="790"/>
      <c r="D112" s="790"/>
      <c r="E112" s="791"/>
      <c r="F112" s="784"/>
    </row>
  </sheetData>
  <mergeCells count="19">
    <mergeCell ref="F58:F59"/>
    <mergeCell ref="F2:F3"/>
    <mergeCell ref="F111:F112"/>
    <mergeCell ref="B60:E60"/>
    <mergeCell ref="B55:E56"/>
    <mergeCell ref="F55:F56"/>
    <mergeCell ref="C58:C59"/>
    <mergeCell ref="B58:B59"/>
    <mergeCell ref="B2:B3"/>
    <mergeCell ref="C2:C3"/>
    <mergeCell ref="B111:E112"/>
    <mergeCell ref="D58:D59"/>
    <mergeCell ref="E58:E59"/>
    <mergeCell ref="D2:D3"/>
    <mergeCell ref="E2:E3"/>
    <mergeCell ref="A58:A59"/>
    <mergeCell ref="A111:A112"/>
    <mergeCell ref="A2:A3"/>
    <mergeCell ref="A55:A56"/>
  </mergeCells>
  <phoneticPr fontId="11" type="noConversion"/>
  <pageMargins left="0.74803149606299213" right="0.43307086614173229" top="0.98425196850393704" bottom="0.98425196850393704" header="0.51181102362204722" footer="0.51181102362204722"/>
  <pageSetup paperSize="9" firstPageNumber="27" orientation="portrait" useFirstPageNumber="1" r:id="rId1"/>
  <headerFooter alignWithMargins="0">
    <oddHeader>&amp;L&amp;"Arial Narrow,Bold"MAHWELERENG ROADS AND STORM-WATER
SCHEDULE A: ROADWORKS&amp;R&amp;"Arial Narrow,Regular"
&amp;"Arial Narrow,Bold"SECTION B</oddHeader>
  </headerFooter>
  <rowBreaks count="1" manualBreakCount="1">
    <brk id="56" max="5"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
  <dimension ref="A2:J125"/>
  <sheetViews>
    <sheetView view="pageBreakPreview" zoomScaleNormal="100" zoomScaleSheetLayoutView="100" workbookViewId="0">
      <selection activeCell="C11" sqref="C11"/>
    </sheetView>
  </sheetViews>
  <sheetFormatPr defaultRowHeight="12.75" x14ac:dyDescent="0.2"/>
  <cols>
    <col min="1" max="1" width="10.7109375" style="87" customWidth="1"/>
    <col min="2" max="2" width="60.7109375" style="87" customWidth="1"/>
    <col min="3" max="3" width="20.7109375" style="97" customWidth="1"/>
    <col min="4" max="4" width="9.140625" style="87"/>
    <col min="5" max="5" width="13.5703125" style="87" customWidth="1"/>
    <col min="6" max="6" width="9.140625" style="87"/>
    <col min="7" max="7" width="6.28515625" style="87" customWidth="1"/>
    <col min="8" max="8" width="15.7109375" style="87" customWidth="1"/>
    <col min="9" max="9" width="9.140625" style="87"/>
    <col min="10" max="10" width="16.85546875" style="87" customWidth="1"/>
    <col min="11" max="16384" width="9.140625" style="87"/>
  </cols>
  <sheetData>
    <row r="2" spans="1:4" ht="15.75" x14ac:dyDescent="0.2">
      <c r="A2" s="866" t="s">
        <v>556</v>
      </c>
      <c r="B2" s="866"/>
      <c r="C2" s="866"/>
      <c r="D2" s="496"/>
    </row>
    <row r="3" spans="1:4" x14ac:dyDescent="0.2">
      <c r="A3" s="866"/>
      <c r="B3" s="866"/>
      <c r="C3" s="866"/>
    </row>
    <row r="12" spans="1:4" s="95" customFormat="1" x14ac:dyDescent="0.2">
      <c r="A12" s="867"/>
      <c r="B12" s="867"/>
      <c r="C12" s="867"/>
    </row>
    <row r="13" spans="1:4" x14ac:dyDescent="0.2">
      <c r="A13" s="870"/>
      <c r="B13" s="870"/>
    </row>
    <row r="14" spans="1:4" x14ac:dyDescent="0.2">
      <c r="A14" s="870"/>
      <c r="B14" s="870"/>
    </row>
    <row r="15" spans="1:4" ht="9" customHeight="1" x14ac:dyDescent="0.2">
      <c r="A15" s="867" t="s">
        <v>655</v>
      </c>
      <c r="B15" s="867"/>
      <c r="C15" s="867"/>
    </row>
    <row r="16" spans="1:4" ht="9.75" customHeight="1" x14ac:dyDescent="0.2">
      <c r="A16" s="867"/>
      <c r="B16" s="867"/>
      <c r="C16" s="867"/>
    </row>
    <row r="17" spans="1:5" x14ac:dyDescent="0.2">
      <c r="A17" s="96"/>
      <c r="B17" s="96"/>
      <c r="C17" s="99"/>
    </row>
    <row r="18" spans="1:5" x14ac:dyDescent="0.2">
      <c r="A18" s="870" t="s">
        <v>136</v>
      </c>
      <c r="B18" s="871"/>
      <c r="C18" s="871"/>
    </row>
    <row r="19" spans="1:5" x14ac:dyDescent="0.2">
      <c r="A19" s="98"/>
      <c r="B19" s="100"/>
      <c r="C19" s="101"/>
    </row>
    <row r="20" spans="1:5" x14ac:dyDescent="0.2">
      <c r="A20" s="98" t="s">
        <v>178</v>
      </c>
      <c r="B20" s="100"/>
      <c r="C20" s="101"/>
    </row>
    <row r="21" spans="1:5" ht="18" customHeight="1" x14ac:dyDescent="0.2">
      <c r="A21" s="102" t="s">
        <v>66</v>
      </c>
      <c r="B21" s="103" t="s">
        <v>3</v>
      </c>
      <c r="C21" s="104" t="s">
        <v>7</v>
      </c>
    </row>
    <row r="22" spans="1:5" ht="20.25" customHeight="1" x14ac:dyDescent="0.2">
      <c r="A22" s="105">
        <v>1200</v>
      </c>
      <c r="B22" s="106" t="s">
        <v>135</v>
      </c>
      <c r="C22" s="107"/>
    </row>
    <row r="23" spans="1:5" ht="20.25" customHeight="1" x14ac:dyDescent="0.2">
      <c r="A23" s="108">
        <v>1300</v>
      </c>
      <c r="B23" s="109" t="s">
        <v>67</v>
      </c>
      <c r="C23" s="110"/>
      <c r="E23" s="116"/>
    </row>
    <row r="24" spans="1:5" ht="20.25" customHeight="1" x14ac:dyDescent="0.2">
      <c r="A24" s="105">
        <v>1400</v>
      </c>
      <c r="B24" s="111" t="s">
        <v>68</v>
      </c>
      <c r="C24" s="42"/>
    </row>
    <row r="25" spans="1:5" ht="20.25" customHeight="1" x14ac:dyDescent="0.2">
      <c r="A25" s="108">
        <v>1500</v>
      </c>
      <c r="B25" s="111" t="s">
        <v>69</v>
      </c>
      <c r="C25" s="42"/>
    </row>
    <row r="26" spans="1:5" ht="20.25" customHeight="1" x14ac:dyDescent="0.2">
      <c r="A26" s="108">
        <v>1700</v>
      </c>
      <c r="B26" s="112" t="s">
        <v>70</v>
      </c>
      <c r="C26" s="42"/>
    </row>
    <row r="27" spans="1:5" ht="20.25" customHeight="1" x14ac:dyDescent="0.2">
      <c r="A27" s="108">
        <v>1800</v>
      </c>
      <c r="B27" s="113" t="s">
        <v>20</v>
      </c>
      <c r="C27" s="42"/>
    </row>
    <row r="28" spans="1:5" ht="20.25" customHeight="1" x14ac:dyDescent="0.2">
      <c r="A28" s="108">
        <v>2100</v>
      </c>
      <c r="B28" s="113" t="s">
        <v>502</v>
      </c>
      <c r="C28" s="42"/>
    </row>
    <row r="29" spans="1:5" ht="20.25" customHeight="1" x14ac:dyDescent="0.2">
      <c r="A29" s="108">
        <v>2200</v>
      </c>
      <c r="B29" s="113" t="s">
        <v>447</v>
      </c>
      <c r="C29" s="42"/>
    </row>
    <row r="30" spans="1:5" ht="20.25" customHeight="1" x14ac:dyDescent="0.2">
      <c r="A30" s="108">
        <v>2300</v>
      </c>
      <c r="B30" s="113" t="s">
        <v>404</v>
      </c>
      <c r="C30" s="42"/>
    </row>
    <row r="31" spans="1:5" ht="20.25" customHeight="1" x14ac:dyDescent="0.2">
      <c r="A31" s="108">
        <v>3100</v>
      </c>
      <c r="B31" s="114" t="s">
        <v>403</v>
      </c>
      <c r="C31" s="42"/>
    </row>
    <row r="32" spans="1:5" ht="20.25" customHeight="1" x14ac:dyDescent="0.2">
      <c r="A32" s="108">
        <v>3300</v>
      </c>
      <c r="B32" s="114" t="s">
        <v>402</v>
      </c>
      <c r="C32" s="42"/>
    </row>
    <row r="33" spans="1:8" ht="20.25" customHeight="1" x14ac:dyDescent="0.2">
      <c r="A33" s="108">
        <v>3400</v>
      </c>
      <c r="B33" s="114" t="s">
        <v>401</v>
      </c>
      <c r="C33" s="42"/>
    </row>
    <row r="34" spans="1:8" ht="20.25" customHeight="1" x14ac:dyDescent="0.2">
      <c r="A34" s="108">
        <v>3500</v>
      </c>
      <c r="B34" s="114" t="s">
        <v>400</v>
      </c>
      <c r="C34" s="42"/>
    </row>
    <row r="35" spans="1:8" ht="20.25" customHeight="1" x14ac:dyDescent="0.2">
      <c r="A35" s="115">
        <v>4100</v>
      </c>
      <c r="B35" s="504" t="s">
        <v>534</v>
      </c>
      <c r="C35" s="42"/>
    </row>
    <row r="36" spans="1:8" ht="20.25" customHeight="1" x14ac:dyDescent="0.2">
      <c r="A36" s="115">
        <v>4200</v>
      </c>
      <c r="B36" s="504" t="s">
        <v>533</v>
      </c>
      <c r="C36" s="42"/>
    </row>
    <row r="37" spans="1:8" ht="20.25" customHeight="1" x14ac:dyDescent="0.2">
      <c r="A37" s="115">
        <v>5100</v>
      </c>
      <c r="B37" s="504" t="s">
        <v>568</v>
      </c>
      <c r="C37" s="42"/>
    </row>
    <row r="38" spans="1:8" ht="20.25" customHeight="1" x14ac:dyDescent="0.2">
      <c r="A38" s="115">
        <v>5200</v>
      </c>
      <c r="B38" s="504" t="s">
        <v>637</v>
      </c>
      <c r="C38" s="42"/>
    </row>
    <row r="39" spans="1:8" ht="20.25" customHeight="1" x14ac:dyDescent="0.2">
      <c r="A39" s="115">
        <v>5600</v>
      </c>
      <c r="B39" s="114" t="s">
        <v>296</v>
      </c>
      <c r="C39" s="42"/>
    </row>
    <row r="40" spans="1:8" ht="20.25" customHeight="1" x14ac:dyDescent="0.2">
      <c r="A40" s="108">
        <v>5700</v>
      </c>
      <c r="B40" s="112" t="s">
        <v>71</v>
      </c>
      <c r="C40" s="42"/>
      <c r="E40" s="116"/>
      <c r="H40" s="116"/>
    </row>
    <row r="41" spans="1:8" ht="20.25" customHeight="1" x14ac:dyDescent="0.2">
      <c r="A41" s="108">
        <v>5900</v>
      </c>
      <c r="B41" s="111" t="s">
        <v>87</v>
      </c>
      <c r="C41" s="42"/>
      <c r="E41" s="116"/>
    </row>
    <row r="42" spans="1:8" ht="20.25" customHeight="1" x14ac:dyDescent="0.2">
      <c r="A42" s="108">
        <v>7300</v>
      </c>
      <c r="B42" s="427" t="s">
        <v>511</v>
      </c>
      <c r="C42" s="42"/>
      <c r="E42" s="116"/>
    </row>
    <row r="43" spans="1:8" ht="20.25" customHeight="1" x14ac:dyDescent="0.2">
      <c r="A43" s="430">
        <v>8100</v>
      </c>
      <c r="B43" s="429" t="s">
        <v>515</v>
      </c>
      <c r="C43" s="107"/>
      <c r="E43" s="116"/>
    </row>
    <row r="44" spans="1:8" ht="20.25" customHeight="1" x14ac:dyDescent="0.2">
      <c r="A44" s="868" t="s">
        <v>184</v>
      </c>
      <c r="B44" s="869"/>
      <c r="C44" s="117"/>
    </row>
    <row r="45" spans="1:8" ht="21.95" customHeight="1" x14ac:dyDescent="0.2">
      <c r="A45" s="95"/>
      <c r="B45" s="95"/>
      <c r="C45" s="118"/>
      <c r="E45" s="116"/>
    </row>
    <row r="46" spans="1:8" ht="23.25" customHeight="1" x14ac:dyDescent="0.2">
      <c r="A46" s="95"/>
      <c r="B46" s="95"/>
      <c r="C46" s="118"/>
      <c r="F46" s="494"/>
    </row>
    <row r="47" spans="1:8" ht="12.75" customHeight="1" x14ac:dyDescent="0.2">
      <c r="A47" s="95"/>
      <c r="B47" s="95"/>
      <c r="C47" s="118"/>
    </row>
    <row r="48" spans="1:8" ht="12.75" customHeight="1" x14ac:dyDescent="0.2">
      <c r="A48" s="95"/>
      <c r="B48" s="95"/>
      <c r="C48" s="118"/>
    </row>
    <row r="49" spans="1:10" ht="12.75" customHeight="1" x14ac:dyDescent="0.2">
      <c r="A49" s="95"/>
      <c r="B49" s="95"/>
      <c r="C49" s="118"/>
      <c r="H49" s="381"/>
      <c r="J49" s="192"/>
    </row>
    <row r="50" spans="1:10" ht="12.75" customHeight="1" x14ac:dyDescent="0.2">
      <c r="A50" s="95"/>
      <c r="B50" s="95"/>
      <c r="C50" s="118"/>
      <c r="H50" s="192"/>
      <c r="J50" s="192"/>
    </row>
    <row r="51" spans="1:10" ht="12.75" customHeight="1" x14ac:dyDescent="0.2">
      <c r="A51" s="95"/>
      <c r="B51" s="95"/>
      <c r="C51" s="118"/>
      <c r="H51" s="381"/>
      <c r="J51" s="192"/>
    </row>
    <row r="52" spans="1:10" ht="12.75" customHeight="1" x14ac:dyDescent="0.2">
      <c r="A52" s="95"/>
      <c r="B52" s="95"/>
      <c r="C52" s="118"/>
      <c r="H52" s="192"/>
      <c r="J52" s="192"/>
    </row>
    <row r="53" spans="1:10" ht="12.75" customHeight="1" x14ac:dyDescent="0.2">
      <c r="A53" s="95"/>
      <c r="B53" s="95"/>
      <c r="C53" s="118"/>
      <c r="H53" s="381"/>
      <c r="J53" s="192"/>
    </row>
    <row r="54" spans="1:10" ht="12.75" customHeight="1" x14ac:dyDescent="0.2">
      <c r="A54" s="95"/>
      <c r="B54" s="95"/>
      <c r="C54" s="118"/>
      <c r="H54" s="192"/>
      <c r="J54" s="192"/>
    </row>
    <row r="55" spans="1:10" ht="12.75" customHeight="1" x14ac:dyDescent="0.2">
      <c r="H55" s="381"/>
      <c r="J55" s="192"/>
    </row>
    <row r="56" spans="1:10" ht="12.75" customHeight="1" x14ac:dyDescent="0.2"/>
    <row r="57" spans="1:10" ht="12.75" customHeight="1" x14ac:dyDescent="0.2"/>
    <row r="58" spans="1:10" ht="12.75" customHeight="1" x14ac:dyDescent="0.2"/>
    <row r="59" spans="1:10" ht="12.75" customHeight="1" x14ac:dyDescent="0.2"/>
    <row r="60" spans="1:10" ht="12.75" customHeight="1" x14ac:dyDescent="0.2"/>
    <row r="61" spans="1:10" ht="12.75" customHeight="1" x14ac:dyDescent="0.2"/>
    <row r="62" spans="1:10" ht="12.75" customHeight="1" x14ac:dyDescent="0.2"/>
    <row r="63" spans="1:10" ht="12.75" customHeight="1" x14ac:dyDescent="0.2"/>
    <row r="64" spans="1:1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sheetData>
  <mergeCells count="7">
    <mergeCell ref="A2:C3"/>
    <mergeCell ref="A12:C12"/>
    <mergeCell ref="A15:C16"/>
    <mergeCell ref="A44:B44"/>
    <mergeCell ref="A14:B14"/>
    <mergeCell ref="A18:C18"/>
    <mergeCell ref="A13:B13"/>
  </mergeCells>
  <phoneticPr fontId="11" type="noConversion"/>
  <pageMargins left="0.74803149606299213" right="0.43307086614173229" top="0.98425196850393704" bottom="0.98425196850393704" header="0.51181102362204722" footer="0.51181102362204722"/>
  <pageSetup paperSize="9" scale="98" firstPageNumber="30" orientation="portrait" useFirstPageNumber="1" r:id="rId1"/>
  <headerFooter alignWithMargins="0">
    <oddHeader xml:space="preserve">&amp;R&amp;"Arial Narrow,Regular"
</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F55"/>
  <sheetViews>
    <sheetView view="pageBreakPreview" zoomScaleNormal="100" zoomScaleSheetLayoutView="100" workbookViewId="0">
      <selection activeCell="F18" sqref="F18"/>
    </sheetView>
  </sheetViews>
  <sheetFormatPr defaultRowHeight="12.75" x14ac:dyDescent="0.2"/>
  <cols>
    <col min="1" max="1" width="8.28515625" style="222" customWidth="1"/>
    <col min="2" max="2" width="40.7109375" style="222" customWidth="1"/>
    <col min="3" max="6" width="10.7109375" style="222" customWidth="1"/>
    <col min="7" max="16384" width="9.140625" style="222"/>
  </cols>
  <sheetData>
    <row r="2" spans="1:6" x14ac:dyDescent="0.2">
      <c r="A2" s="777" t="s">
        <v>2</v>
      </c>
      <c r="B2" s="860" t="s">
        <v>3</v>
      </c>
      <c r="C2" s="777" t="s">
        <v>4</v>
      </c>
      <c r="D2" s="775" t="s">
        <v>5</v>
      </c>
      <c r="E2" s="777" t="s">
        <v>6</v>
      </c>
      <c r="F2" s="777" t="s">
        <v>7</v>
      </c>
    </row>
    <row r="3" spans="1:6" x14ac:dyDescent="0.2">
      <c r="A3" s="813"/>
      <c r="B3" s="861"/>
      <c r="C3" s="813"/>
      <c r="D3" s="815"/>
      <c r="E3" s="813"/>
      <c r="F3" s="813"/>
    </row>
    <row r="4" spans="1:6" x14ac:dyDescent="0.2">
      <c r="A4" s="223"/>
      <c r="B4" s="224"/>
      <c r="C4" s="225"/>
      <c r="D4" s="224"/>
      <c r="E4" s="227"/>
      <c r="F4" s="228"/>
    </row>
    <row r="5" spans="1:6" x14ac:dyDescent="0.2">
      <c r="A5" s="216" t="s">
        <v>129</v>
      </c>
      <c r="B5" s="96" t="s">
        <v>23</v>
      </c>
      <c r="C5" s="229"/>
      <c r="E5" s="215"/>
      <c r="F5" s="215"/>
    </row>
    <row r="6" spans="1:6" x14ac:dyDescent="0.2">
      <c r="A6" s="231"/>
      <c r="B6" s="96"/>
      <c r="C6" s="229"/>
      <c r="E6" s="215"/>
      <c r="F6" s="215"/>
    </row>
    <row r="7" spans="1:6" x14ac:dyDescent="0.2">
      <c r="A7" s="216" t="s">
        <v>319</v>
      </c>
      <c r="B7" s="96" t="s">
        <v>24</v>
      </c>
      <c r="C7" s="229"/>
      <c r="D7" s="230"/>
      <c r="E7" s="215"/>
      <c r="F7" s="215"/>
    </row>
    <row r="8" spans="1:6" x14ac:dyDescent="0.2">
      <c r="A8" s="216"/>
      <c r="B8" s="96"/>
      <c r="C8" s="229"/>
      <c r="E8" s="215"/>
      <c r="F8" s="215"/>
    </row>
    <row r="9" spans="1:6" x14ac:dyDescent="0.2">
      <c r="A9" s="216"/>
      <c r="B9" s="222" t="s">
        <v>25</v>
      </c>
      <c r="C9" s="229" t="s">
        <v>32</v>
      </c>
      <c r="E9" s="215"/>
      <c r="F9" s="240">
        <f>(2500*40)+25000</f>
        <v>125000</v>
      </c>
    </row>
    <row r="10" spans="1:6" x14ac:dyDescent="0.2">
      <c r="A10" s="7"/>
      <c r="B10" s="233"/>
      <c r="C10" s="7"/>
      <c r="D10" s="7"/>
      <c r="E10" s="215"/>
      <c r="F10" s="240"/>
    </row>
    <row r="11" spans="1:6" x14ac:dyDescent="0.2">
      <c r="A11" s="7"/>
      <c r="B11" s="232" t="s">
        <v>26</v>
      </c>
      <c r="C11" s="229" t="s">
        <v>32</v>
      </c>
      <c r="D11" s="7"/>
      <c r="E11" s="215"/>
      <c r="F11" s="240">
        <f>(2500*40)+25000</f>
        <v>125000</v>
      </c>
    </row>
    <row r="12" spans="1:6" x14ac:dyDescent="0.2">
      <c r="A12" s="7"/>
      <c r="B12" s="232"/>
      <c r="C12" s="230"/>
      <c r="D12" s="7"/>
      <c r="E12" s="215"/>
      <c r="F12" s="240"/>
    </row>
    <row r="13" spans="1:6" x14ac:dyDescent="0.2">
      <c r="A13" s="216"/>
      <c r="B13" s="395" t="s">
        <v>504</v>
      </c>
      <c r="C13" s="229" t="s">
        <v>32</v>
      </c>
      <c r="D13" s="230"/>
      <c r="E13" s="215"/>
      <c r="F13" s="240">
        <f>(200*40)+2000</f>
        <v>10000</v>
      </c>
    </row>
    <row r="14" spans="1:6" x14ac:dyDescent="0.2">
      <c r="A14" s="216"/>
      <c r="B14" s="96"/>
      <c r="C14" s="7"/>
      <c r="D14" s="230"/>
      <c r="E14" s="215"/>
      <c r="F14" s="215"/>
    </row>
    <row r="15" spans="1:6" x14ac:dyDescent="0.2">
      <c r="A15" s="216"/>
      <c r="B15" s="234" t="s">
        <v>27</v>
      </c>
      <c r="C15" s="7"/>
      <c r="D15" s="7"/>
      <c r="E15" s="215"/>
      <c r="F15" s="215"/>
    </row>
    <row r="16" spans="1:6" x14ac:dyDescent="0.2">
      <c r="A16" s="216"/>
      <c r="B16" s="234" t="s">
        <v>28</v>
      </c>
      <c r="C16" s="7" t="s">
        <v>31</v>
      </c>
      <c r="D16" s="240">
        <f>F13+F11+F9</f>
        <v>260000</v>
      </c>
      <c r="E16" s="264"/>
      <c r="F16" s="215"/>
    </row>
    <row r="17" spans="1:6" x14ac:dyDescent="0.2">
      <c r="A17" s="216"/>
      <c r="B17" s="234"/>
      <c r="C17" s="7"/>
      <c r="D17" s="7"/>
      <c r="E17" s="215"/>
      <c r="F17" s="215"/>
    </row>
    <row r="18" spans="1:6" x14ac:dyDescent="0.2">
      <c r="A18" s="216"/>
      <c r="B18" s="232" t="s">
        <v>29</v>
      </c>
      <c r="C18" s="230" t="s">
        <v>11</v>
      </c>
      <c r="D18" s="7"/>
      <c r="E18" s="215"/>
      <c r="F18" s="215"/>
    </row>
    <row r="19" spans="1:6" x14ac:dyDescent="0.2">
      <c r="A19" s="216"/>
      <c r="B19" s="237"/>
      <c r="C19" s="230"/>
      <c r="D19" s="7"/>
      <c r="E19" s="215"/>
      <c r="F19" s="215"/>
    </row>
    <row r="20" spans="1:6" x14ac:dyDescent="0.2">
      <c r="A20" s="216"/>
      <c r="B20" s="235"/>
      <c r="C20" s="229"/>
      <c r="D20" s="7"/>
      <c r="E20" s="215"/>
      <c r="F20" s="215"/>
    </row>
    <row r="21" spans="1:6" x14ac:dyDescent="0.2">
      <c r="A21" s="229"/>
      <c r="B21" s="98"/>
      <c r="C21" s="7"/>
      <c r="D21" s="7"/>
      <c r="E21" s="215"/>
      <c r="F21" s="215"/>
    </row>
    <row r="22" spans="1:6" x14ac:dyDescent="0.2">
      <c r="A22" s="216"/>
      <c r="B22" s="237"/>
      <c r="C22" s="230"/>
      <c r="D22" s="7"/>
      <c r="E22" s="215"/>
      <c r="F22" s="215"/>
    </row>
    <row r="23" spans="1:6" x14ac:dyDescent="0.2">
      <c r="A23" s="216"/>
      <c r="B23" s="237"/>
      <c r="C23" s="230"/>
      <c r="D23" s="7"/>
      <c r="E23" s="215"/>
      <c r="F23" s="215"/>
    </row>
    <row r="24" spans="1:6" x14ac:dyDescent="0.2">
      <c r="A24" s="216"/>
      <c r="B24" s="238"/>
      <c r="C24" s="7"/>
      <c r="D24" s="7"/>
      <c r="E24" s="215"/>
      <c r="F24" s="215"/>
    </row>
    <row r="25" spans="1:6" x14ac:dyDescent="0.2">
      <c r="A25" s="229"/>
      <c r="B25" s="234"/>
      <c r="C25" s="7"/>
      <c r="D25" s="7"/>
      <c r="E25" s="215"/>
      <c r="F25" s="215"/>
    </row>
    <row r="26" spans="1:6" x14ac:dyDescent="0.2">
      <c r="A26" s="216"/>
      <c r="B26" s="233"/>
      <c r="C26" s="7"/>
      <c r="D26" s="7"/>
      <c r="E26" s="215"/>
      <c r="F26" s="215"/>
    </row>
    <row r="27" spans="1:6" x14ac:dyDescent="0.2">
      <c r="A27" s="216"/>
      <c r="B27" s="96"/>
      <c r="C27" s="7"/>
      <c r="D27" s="230"/>
      <c r="E27" s="215"/>
      <c r="F27" s="215"/>
    </row>
    <row r="28" spans="1:6" x14ac:dyDescent="0.2">
      <c r="A28" s="216"/>
      <c r="B28" s="96"/>
      <c r="C28" s="7"/>
      <c r="D28" s="230"/>
      <c r="E28" s="215"/>
      <c r="F28" s="215"/>
    </row>
    <row r="29" spans="1:6" x14ac:dyDescent="0.2">
      <c r="A29" s="229"/>
      <c r="B29" s="233"/>
      <c r="C29" s="7"/>
      <c r="D29" s="7"/>
      <c r="E29" s="215"/>
      <c r="F29" s="215"/>
    </row>
    <row r="30" spans="1:6" x14ac:dyDescent="0.2">
      <c r="A30" s="216"/>
      <c r="B30" s="233"/>
      <c r="C30" s="7"/>
      <c r="D30" s="7"/>
      <c r="E30" s="215"/>
      <c r="F30" s="215"/>
    </row>
    <row r="31" spans="1:6" x14ac:dyDescent="0.2">
      <c r="A31" s="216"/>
      <c r="B31" s="232"/>
      <c r="C31" s="230"/>
      <c r="D31" s="7"/>
      <c r="E31" s="215"/>
      <c r="F31" s="215"/>
    </row>
    <row r="32" spans="1:6" x14ac:dyDescent="0.2">
      <c r="A32" s="229"/>
      <c r="B32" s="96"/>
      <c r="C32" s="7"/>
      <c r="D32" s="230"/>
      <c r="E32" s="215"/>
      <c r="F32" s="215"/>
    </row>
    <row r="33" spans="1:6" x14ac:dyDescent="0.2">
      <c r="A33" s="216"/>
      <c r="B33" s="96"/>
      <c r="C33" s="7"/>
      <c r="E33" s="215"/>
      <c r="F33" s="215"/>
    </row>
    <row r="34" spans="1:6" x14ac:dyDescent="0.2">
      <c r="A34" s="216"/>
      <c r="B34" s="96"/>
      <c r="C34" s="7"/>
      <c r="D34" s="230"/>
      <c r="E34" s="215"/>
      <c r="F34" s="215"/>
    </row>
    <row r="35" spans="1:6" x14ac:dyDescent="0.2">
      <c r="A35" s="229"/>
      <c r="B35" s="96"/>
      <c r="C35" s="7"/>
      <c r="D35" s="230"/>
      <c r="E35" s="215"/>
      <c r="F35" s="215"/>
    </row>
    <row r="36" spans="1:6" x14ac:dyDescent="0.2">
      <c r="A36" s="216"/>
      <c r="B36" s="232"/>
      <c r="C36" s="230"/>
      <c r="D36" s="7"/>
      <c r="E36" s="215"/>
      <c r="F36" s="215"/>
    </row>
    <row r="37" spans="1:6" x14ac:dyDescent="0.2">
      <c r="A37" s="216"/>
      <c r="B37" s="237"/>
      <c r="C37" s="230"/>
      <c r="D37" s="7"/>
      <c r="E37" s="215"/>
      <c r="F37" s="215"/>
    </row>
    <row r="38" spans="1:6" x14ac:dyDescent="0.2">
      <c r="A38" s="216"/>
      <c r="B38" s="237"/>
      <c r="C38" s="230"/>
      <c r="D38" s="7"/>
      <c r="E38" s="215"/>
      <c r="F38" s="215"/>
    </row>
    <row r="39" spans="1:6" x14ac:dyDescent="0.2">
      <c r="A39" s="229"/>
      <c r="B39" s="96"/>
      <c r="C39" s="7"/>
      <c r="E39" s="215"/>
      <c r="F39" s="215"/>
    </row>
    <row r="40" spans="1:6" x14ac:dyDescent="0.2">
      <c r="A40" s="216"/>
      <c r="B40" s="119"/>
      <c r="C40" s="232"/>
      <c r="D40" s="238"/>
      <c r="E40" s="215"/>
      <c r="F40" s="215"/>
    </row>
    <row r="41" spans="1:6" x14ac:dyDescent="0.2">
      <c r="A41" s="229"/>
      <c r="B41" s="232"/>
      <c r="C41" s="238"/>
      <c r="D41" s="229"/>
      <c r="E41" s="215"/>
      <c r="F41" s="215"/>
    </row>
    <row r="42" spans="1:6" x14ac:dyDescent="0.2">
      <c r="A42" s="216"/>
      <c r="B42" s="232"/>
      <c r="C42" s="230"/>
      <c r="D42" s="7"/>
      <c r="E42" s="215"/>
      <c r="F42" s="215"/>
    </row>
    <row r="43" spans="1:6" x14ac:dyDescent="0.2">
      <c r="A43" s="216"/>
      <c r="B43" s="232"/>
      <c r="C43" s="230"/>
      <c r="D43" s="7"/>
      <c r="E43" s="215"/>
      <c r="F43" s="215"/>
    </row>
    <row r="44" spans="1:6" x14ac:dyDescent="0.2">
      <c r="A44" s="229"/>
      <c r="B44" s="237"/>
      <c r="C44" s="230"/>
      <c r="D44" s="7"/>
      <c r="E44" s="215"/>
      <c r="F44" s="215"/>
    </row>
    <row r="45" spans="1:6" x14ac:dyDescent="0.2">
      <c r="A45" s="216"/>
      <c r="B45" s="237"/>
      <c r="C45" s="230"/>
      <c r="D45" s="7"/>
      <c r="E45" s="215"/>
      <c r="F45" s="215"/>
    </row>
    <row r="46" spans="1:6" x14ac:dyDescent="0.2">
      <c r="A46" s="216"/>
      <c r="B46" s="237"/>
      <c r="C46" s="230"/>
      <c r="D46" s="7"/>
      <c r="E46" s="215"/>
      <c r="F46" s="215"/>
    </row>
    <row r="47" spans="1:6" x14ac:dyDescent="0.2">
      <c r="A47" s="229"/>
      <c r="B47" s="234"/>
      <c r="C47" s="230"/>
      <c r="D47" s="7"/>
      <c r="E47" s="215"/>
      <c r="F47" s="215"/>
    </row>
    <row r="48" spans="1:6" x14ac:dyDescent="0.2">
      <c r="A48" s="216"/>
      <c r="B48" s="233"/>
      <c r="C48" s="7"/>
      <c r="D48" s="7"/>
      <c r="E48" s="215"/>
      <c r="F48" s="215"/>
    </row>
    <row r="49" spans="1:6" x14ac:dyDescent="0.2">
      <c r="A49" s="216"/>
      <c r="B49" s="233"/>
      <c r="C49" s="7"/>
      <c r="D49" s="7"/>
      <c r="E49" s="215"/>
      <c r="F49" s="215"/>
    </row>
    <row r="50" spans="1:6" x14ac:dyDescent="0.2">
      <c r="A50" s="216"/>
      <c r="B50" s="232"/>
      <c r="C50" s="230"/>
      <c r="D50" s="7"/>
      <c r="E50" s="215"/>
      <c r="F50" s="215"/>
    </row>
    <row r="51" spans="1:6" x14ac:dyDescent="0.2">
      <c r="A51" s="216"/>
      <c r="B51" s="96"/>
      <c r="C51" s="7"/>
      <c r="D51" s="230"/>
      <c r="E51" s="215"/>
      <c r="F51" s="215"/>
    </row>
    <row r="52" spans="1:6" x14ac:dyDescent="0.2">
      <c r="A52" s="216"/>
      <c r="B52" s="96"/>
      <c r="C52" s="7"/>
      <c r="D52" s="230"/>
      <c r="E52" s="215"/>
      <c r="F52" s="215"/>
    </row>
    <row r="53" spans="1:6" x14ac:dyDescent="0.2">
      <c r="A53" s="216"/>
      <c r="B53" s="96"/>
      <c r="C53" s="7"/>
      <c r="D53" s="230"/>
      <c r="E53" s="215"/>
      <c r="F53" s="215"/>
    </row>
    <row r="54" spans="1:6" x14ac:dyDescent="0.2">
      <c r="A54" s="777" t="s">
        <v>129</v>
      </c>
      <c r="B54" s="787" t="s">
        <v>15</v>
      </c>
      <c r="C54" s="787"/>
      <c r="D54" s="787"/>
      <c r="E54" s="788"/>
      <c r="F54" s="783"/>
    </row>
    <row r="55" spans="1:6" x14ac:dyDescent="0.2">
      <c r="A55" s="785"/>
      <c r="B55" s="790"/>
      <c r="C55" s="790"/>
      <c r="D55" s="790"/>
      <c r="E55" s="791"/>
      <c r="F55" s="784"/>
    </row>
  </sheetData>
  <mergeCells count="9">
    <mergeCell ref="E2:E3"/>
    <mergeCell ref="F2:F3"/>
    <mergeCell ref="A54:A55"/>
    <mergeCell ref="B54:E55"/>
    <mergeCell ref="F54:F55"/>
    <mergeCell ref="A2:A3"/>
    <mergeCell ref="B2:B3"/>
    <mergeCell ref="C2:C3"/>
    <mergeCell ref="D2:D3"/>
  </mergeCells>
  <phoneticPr fontId="11" type="noConversion"/>
  <pageMargins left="0.74803149606299213" right="0.43307086614173229" top="0.98425196850393704" bottom="0.98425196850393704" header="0.51181102362204722" footer="0.51181102362204722"/>
  <pageSetup paperSize="9" firstPageNumber="29" orientation="portrait" useFirstPageNumber="1" r:id="rId1"/>
  <headerFooter alignWithMargins="0">
    <oddHeader>&amp;L&amp;"Arial Narrow,Bold"MAHWELERENG ROADS AND STORM-WATER
SCHEDULE A: ROADWORKS&amp;R&amp;"Arial Narrow,Regular"
&amp;"Arial Narrow,Bold"SECTION C</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
  <dimension ref="A2:C95"/>
  <sheetViews>
    <sheetView view="pageBreakPreview" topLeftCell="A19" zoomScaleNormal="100" zoomScaleSheetLayoutView="100" workbookViewId="0">
      <selection activeCell="C8" sqref="C8"/>
    </sheetView>
  </sheetViews>
  <sheetFormatPr defaultRowHeight="12.75" x14ac:dyDescent="0.2"/>
  <cols>
    <col min="1" max="1" width="10.7109375" style="87" customWidth="1"/>
    <col min="2" max="2" width="60.7109375" style="87" customWidth="1"/>
    <col min="3" max="3" width="20.7109375" style="87" customWidth="1"/>
    <col min="4" max="6" width="9.140625" style="87"/>
    <col min="7" max="7" width="6.28515625" style="87" customWidth="1"/>
    <col min="8" max="8" width="22.7109375" style="87" customWidth="1"/>
    <col min="9" max="9" width="9.140625" style="87"/>
    <col min="10" max="10" width="8.85546875" style="87" customWidth="1"/>
    <col min="11" max="16384" width="9.140625" style="87"/>
  </cols>
  <sheetData>
    <row r="2" spans="1:3" ht="24" customHeight="1" x14ac:dyDescent="0.2">
      <c r="A2" s="866" t="s">
        <v>556</v>
      </c>
      <c r="B2" s="866"/>
      <c r="C2" s="866"/>
    </row>
    <row r="3" spans="1:3" ht="26.25" customHeight="1" x14ac:dyDescent="0.2">
      <c r="A3" s="866"/>
      <c r="B3" s="866"/>
      <c r="C3" s="866"/>
    </row>
    <row r="4" spans="1:3" ht="26.25" customHeight="1" x14ac:dyDescent="0.2">
      <c r="B4"/>
    </row>
    <row r="5" spans="1:3" ht="26.25" customHeight="1" x14ac:dyDescent="0.2">
      <c r="B5"/>
    </row>
    <row r="6" spans="1:3" ht="26.25" customHeight="1" x14ac:dyDescent="0.2">
      <c r="B6"/>
    </row>
    <row r="7" spans="1:3" ht="26.25" customHeight="1" x14ac:dyDescent="0.2">
      <c r="B7"/>
    </row>
    <row r="8" spans="1:3" ht="26.25" customHeight="1" x14ac:dyDescent="0.2">
      <c r="B8"/>
    </row>
    <row r="9" spans="1:3" ht="26.25" customHeight="1" x14ac:dyDescent="0.2"/>
    <row r="10" spans="1:3" ht="26.25" customHeight="1" x14ac:dyDescent="0.2"/>
    <row r="11" spans="1:3" ht="7.5" customHeight="1" x14ac:dyDescent="0.2"/>
    <row r="12" spans="1:3" ht="22.5" customHeight="1" x14ac:dyDescent="0.2">
      <c r="A12" s="870"/>
      <c r="B12" s="870"/>
      <c r="C12" s="97"/>
    </row>
    <row r="13" spans="1:3" ht="12.75" customHeight="1" x14ac:dyDescent="0.2">
      <c r="A13" s="867" t="s">
        <v>655</v>
      </c>
      <c r="B13" s="867"/>
      <c r="C13" s="867"/>
    </row>
    <row r="14" spans="1:3" ht="12.75" customHeight="1" x14ac:dyDescent="0.2">
      <c r="A14" s="867"/>
      <c r="B14" s="867"/>
      <c r="C14" s="867"/>
    </row>
    <row r="15" spans="1:3" x14ac:dyDescent="0.2">
      <c r="A15" s="96"/>
      <c r="B15" s="96"/>
      <c r="C15" s="99"/>
    </row>
    <row r="16" spans="1:3" x14ac:dyDescent="0.2">
      <c r="A16" s="96"/>
      <c r="B16" s="96"/>
      <c r="C16" s="96"/>
    </row>
    <row r="17" spans="1:3" x14ac:dyDescent="0.2">
      <c r="A17" s="870" t="s">
        <v>179</v>
      </c>
      <c r="B17" s="871"/>
      <c r="C17" s="871"/>
    </row>
    <row r="18" spans="1:3" ht="12.75" customHeight="1" x14ac:dyDescent="0.2">
      <c r="A18" s="119"/>
    </row>
    <row r="19" spans="1:3" ht="12.75" customHeight="1" x14ac:dyDescent="0.2">
      <c r="A19" s="98" t="s">
        <v>270</v>
      </c>
      <c r="B19" s="1"/>
      <c r="C19" s="41"/>
    </row>
    <row r="20" spans="1:3" ht="12.75" customHeight="1" x14ac:dyDescent="0.2">
      <c r="A20" s="120"/>
      <c r="B20" s="121"/>
    </row>
    <row r="21" spans="1:3" ht="21.95" customHeight="1" x14ac:dyDescent="0.2">
      <c r="A21" s="102" t="s">
        <v>66</v>
      </c>
      <c r="B21" s="103" t="s">
        <v>3</v>
      </c>
      <c r="C21" s="88" t="s">
        <v>7</v>
      </c>
    </row>
    <row r="22" spans="1:3" ht="21.95" customHeight="1" x14ac:dyDescent="0.2">
      <c r="A22" s="102" t="s">
        <v>269</v>
      </c>
      <c r="B22" s="122" t="s">
        <v>185</v>
      </c>
      <c r="C22" s="123"/>
    </row>
    <row r="23" spans="1:3" ht="21.95" customHeight="1" x14ac:dyDescent="0.2">
      <c r="A23" s="872" t="s">
        <v>181</v>
      </c>
      <c r="B23" s="872"/>
      <c r="C23" s="125"/>
    </row>
    <row r="24" spans="1:3" ht="12.75" customHeight="1" x14ac:dyDescent="0.2">
      <c r="A24" s="95"/>
      <c r="B24" s="95"/>
      <c r="C24" s="95"/>
    </row>
    <row r="25" spans="1:3" ht="12.75" customHeight="1" x14ac:dyDescent="0.2"/>
    <row r="26" spans="1:3" ht="12.75" customHeight="1" x14ac:dyDescent="0.2">
      <c r="A26" s="98" t="s">
        <v>448</v>
      </c>
      <c r="B26" s="1"/>
      <c r="C26" s="41"/>
    </row>
    <row r="27" spans="1:3" ht="12.75" customHeight="1" x14ac:dyDescent="0.2">
      <c r="A27" s="120"/>
      <c r="B27" s="121"/>
    </row>
    <row r="28" spans="1:3" ht="21.95" customHeight="1" x14ac:dyDescent="0.2">
      <c r="A28" s="102" t="s">
        <v>66</v>
      </c>
      <c r="B28" s="103" t="s">
        <v>3</v>
      </c>
      <c r="C28" s="88" t="s">
        <v>7</v>
      </c>
    </row>
    <row r="29" spans="1:3" ht="21.95" customHeight="1" x14ac:dyDescent="0.2">
      <c r="A29" s="102" t="s">
        <v>129</v>
      </c>
      <c r="B29" s="122" t="s">
        <v>180</v>
      </c>
      <c r="C29" s="126"/>
    </row>
    <row r="30" spans="1:3" ht="21.95" customHeight="1" x14ac:dyDescent="0.2">
      <c r="A30" s="872" t="s">
        <v>183</v>
      </c>
      <c r="B30" s="872"/>
      <c r="C30" s="125"/>
    </row>
    <row r="31" spans="1:3" ht="12.75" customHeight="1" x14ac:dyDescent="0.2">
      <c r="A31" s="1"/>
      <c r="B31" s="1"/>
      <c r="C31" s="41"/>
    </row>
    <row r="32" spans="1:3" ht="24" customHeight="1" x14ac:dyDescent="0.2">
      <c r="A32" s="872" t="s">
        <v>183</v>
      </c>
      <c r="B32" s="872"/>
      <c r="C32" s="125"/>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sheetData>
  <mergeCells count="7">
    <mergeCell ref="A2:C3"/>
    <mergeCell ref="A32:B32"/>
    <mergeCell ref="A23:B23"/>
    <mergeCell ref="A30:B30"/>
    <mergeCell ref="A17:C17"/>
    <mergeCell ref="A12:B12"/>
    <mergeCell ref="A13:C14"/>
  </mergeCells>
  <phoneticPr fontId="11" type="noConversion"/>
  <pageMargins left="0.74803149606299213" right="0.43307086614173229" top="0.98425196850393704" bottom="0.98425196850393704" header="0.51181102362204722" footer="0.51181102362204722"/>
  <pageSetup paperSize="9" firstPageNumber="31" orientation="portrait" useFirstPageNumber="1" r:id="rId1"/>
  <headerFooter alignWithMargins="0">
    <oddHeader xml:space="preserve">&amp;R&amp;"Arial Narrow,Regular"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2"/>
  <dimension ref="A1:D107"/>
  <sheetViews>
    <sheetView tabSelected="1" view="pageBreakPreview" topLeftCell="A13" zoomScaleNormal="100" zoomScaleSheetLayoutView="100" workbookViewId="0">
      <selection activeCell="A17" sqref="A17"/>
    </sheetView>
  </sheetViews>
  <sheetFormatPr defaultRowHeight="12.75" x14ac:dyDescent="0.2"/>
  <cols>
    <col min="1" max="1" width="65.28515625" style="87" customWidth="1"/>
    <col min="2" max="2" width="20.7109375" style="87" customWidth="1"/>
    <col min="3" max="3" width="14.140625" style="87" customWidth="1"/>
    <col min="4" max="4" width="14.85546875" style="87" customWidth="1"/>
    <col min="5" max="5" width="17.5703125" style="87" customWidth="1"/>
    <col min="6" max="6" width="18.140625" style="87" customWidth="1"/>
    <col min="7" max="16384" width="9.140625" style="87"/>
  </cols>
  <sheetData>
    <row r="1" spans="1:3" ht="40.5" customHeight="1" x14ac:dyDescent="0.2">
      <c r="A1" s="866" t="s">
        <v>556</v>
      </c>
      <c r="B1" s="866"/>
      <c r="C1" s="496"/>
    </row>
    <row r="2" spans="1:3" ht="40.5" customHeight="1" x14ac:dyDescent="0.2">
      <c r="A2" s="496"/>
      <c r="B2" s="496"/>
      <c r="C2" s="496"/>
    </row>
    <row r="3" spans="1:3" ht="40.5" customHeight="1" x14ac:dyDescent="0.2">
      <c r="A3" s="94" t="s">
        <v>298</v>
      </c>
      <c r="B3" s="94"/>
      <c r="C3" s="94"/>
    </row>
    <row r="4" spans="1:3" ht="40.5" customHeight="1" x14ac:dyDescent="0.2">
      <c r="A4" s="94"/>
      <c r="B4" s="94"/>
      <c r="C4" s="94"/>
    </row>
    <row r="5" spans="1:3" ht="26.25" customHeight="1" x14ac:dyDescent="0.2">
      <c r="A5" s="387"/>
      <c r="B5" s="96"/>
    </row>
    <row r="6" spans="1:3" ht="12.75" customHeight="1" x14ac:dyDescent="0.2">
      <c r="A6" s="867" t="s">
        <v>655</v>
      </c>
      <c r="B6" s="867"/>
      <c r="C6" s="867"/>
    </row>
    <row r="7" spans="1:3" ht="18" customHeight="1" x14ac:dyDescent="0.2">
      <c r="A7" s="867"/>
      <c r="B7" s="867"/>
      <c r="C7" s="867"/>
    </row>
    <row r="8" spans="1:3" x14ac:dyDescent="0.2">
      <c r="A8" s="871"/>
      <c r="B8" s="871"/>
    </row>
    <row r="9" spans="1:3" ht="15.75" x14ac:dyDescent="0.25">
      <c r="A9" s="873" t="s">
        <v>268</v>
      </c>
      <c r="B9" s="874"/>
      <c r="C9" s="874"/>
    </row>
    <row r="10" spans="1:3" x14ac:dyDescent="0.2">
      <c r="A10" s="871"/>
      <c r="B10" s="871"/>
    </row>
    <row r="11" spans="1:3" x14ac:dyDescent="0.2">
      <c r="A11" s="100"/>
      <c r="B11" s="100"/>
    </row>
    <row r="12" spans="1:3" ht="11.1" customHeight="1" x14ac:dyDescent="0.2"/>
    <row r="13" spans="1:3" ht="21.95" customHeight="1" x14ac:dyDescent="0.2">
      <c r="A13" s="102" t="s">
        <v>2</v>
      </c>
      <c r="B13" s="102" t="s">
        <v>7</v>
      </c>
    </row>
    <row r="14" spans="1:3" ht="21.95" customHeight="1" x14ac:dyDescent="0.2">
      <c r="A14" s="122" t="s">
        <v>137</v>
      </c>
      <c r="B14" s="397"/>
    </row>
    <row r="15" spans="1:3" ht="21.95" customHeight="1" x14ac:dyDescent="0.2">
      <c r="A15" s="127" t="s">
        <v>317</v>
      </c>
      <c r="B15" s="397"/>
    </row>
    <row r="16" spans="1:3" ht="21.95" customHeight="1" x14ac:dyDescent="0.2">
      <c r="A16" s="127" t="s">
        <v>318</v>
      </c>
      <c r="B16" s="397"/>
    </row>
    <row r="17" spans="1:4" ht="21.95" customHeight="1" x14ac:dyDescent="0.2">
      <c r="A17" s="124" t="s">
        <v>138</v>
      </c>
      <c r="B17" s="396"/>
      <c r="D17" s="116"/>
    </row>
    <row r="18" spans="1:4" ht="29.25" customHeight="1" x14ac:dyDescent="0.2">
      <c r="A18" s="493" t="s">
        <v>552</v>
      </c>
      <c r="B18" s="397"/>
    </row>
    <row r="19" spans="1:4" ht="21.95" customHeight="1" x14ac:dyDescent="0.2">
      <c r="A19" s="124" t="s">
        <v>520</v>
      </c>
      <c r="B19" s="396"/>
    </row>
    <row r="20" spans="1:4" ht="21.95" customHeight="1" x14ac:dyDescent="0.2">
      <c r="A20" s="515" t="s">
        <v>551</v>
      </c>
      <c r="B20" s="397"/>
    </row>
    <row r="21" spans="1:4" ht="30" customHeight="1" x14ac:dyDescent="0.2">
      <c r="A21" s="128" t="s">
        <v>326</v>
      </c>
      <c r="B21" s="396"/>
      <c r="D21" s="192"/>
    </row>
    <row r="22" spans="1:4" ht="12.75" customHeight="1" x14ac:dyDescent="0.2">
      <c r="B22" s="100"/>
    </row>
    <row r="23" spans="1:4" ht="12.75" customHeight="1" x14ac:dyDescent="0.2">
      <c r="D23" s="192"/>
    </row>
    <row r="24" spans="1:4" ht="12.75" customHeight="1" x14ac:dyDescent="0.2">
      <c r="A24" s="870" t="s">
        <v>139</v>
      </c>
      <c r="B24" s="870"/>
    </row>
    <row r="25" spans="1:4" ht="12.75" customHeight="1" x14ac:dyDescent="0.2">
      <c r="A25" s="871" t="s">
        <v>140</v>
      </c>
      <c r="B25" s="871"/>
    </row>
    <row r="26" spans="1:4" ht="12.75" customHeight="1" x14ac:dyDescent="0.2"/>
    <row r="27" spans="1:4" ht="12.75" customHeight="1" x14ac:dyDescent="0.2">
      <c r="A27" s="871" t="s">
        <v>85</v>
      </c>
      <c r="B27" s="871"/>
    </row>
    <row r="28" spans="1:4" ht="12.75" customHeight="1" x14ac:dyDescent="0.2"/>
    <row r="29" spans="1:4" ht="12.75" customHeight="1" x14ac:dyDescent="0.2">
      <c r="A29" s="871" t="s">
        <v>86</v>
      </c>
      <c r="B29" s="871"/>
    </row>
    <row r="30" spans="1:4" ht="12.75" customHeight="1" x14ac:dyDescent="0.2">
      <c r="A30" s="100"/>
      <c r="B30" s="100"/>
    </row>
    <row r="31" spans="1:4" ht="12.75" customHeight="1" x14ac:dyDescent="0.2">
      <c r="A31" s="100"/>
      <c r="B31" s="100"/>
    </row>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sheetData>
  <mergeCells count="9">
    <mergeCell ref="A29:B29"/>
    <mergeCell ref="A27:B27"/>
    <mergeCell ref="A24:B24"/>
    <mergeCell ref="A25:B25"/>
    <mergeCell ref="A1:B1"/>
    <mergeCell ref="A10:B10"/>
    <mergeCell ref="A8:B8"/>
    <mergeCell ref="A9:C9"/>
    <mergeCell ref="A6:C7"/>
  </mergeCells>
  <phoneticPr fontId="11" type="noConversion"/>
  <pageMargins left="0.74803149606299213" right="0.43307086614173229" top="0.98425196850393704" bottom="0.98425196850393704" header="0.51181102362204722" footer="0.51181102362204722"/>
  <pageSetup paperSize="9" firstPageNumber="32"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F166"/>
  <sheetViews>
    <sheetView view="pageBreakPreview" zoomScaleNormal="100" zoomScaleSheetLayoutView="100" workbookViewId="0">
      <selection activeCell="E128" sqref="E128"/>
    </sheetView>
  </sheetViews>
  <sheetFormatPr defaultRowHeight="12.75" x14ac:dyDescent="0.2"/>
  <cols>
    <col min="1" max="1" width="8.28515625" style="53" customWidth="1"/>
    <col min="2" max="2" width="40.7109375" style="53" customWidth="1"/>
    <col min="3" max="6" width="10.7109375" style="53" customWidth="1"/>
    <col min="7" max="16384" width="9.140625" style="53"/>
  </cols>
  <sheetData>
    <row r="2" spans="1:6" x14ac:dyDescent="0.2">
      <c r="A2" s="798" t="s">
        <v>2</v>
      </c>
      <c r="B2" s="800" t="s">
        <v>3</v>
      </c>
      <c r="C2" s="798" t="s">
        <v>4</v>
      </c>
      <c r="D2" s="800" t="s">
        <v>5</v>
      </c>
      <c r="E2" s="798" t="s">
        <v>6</v>
      </c>
      <c r="F2" s="798" t="s">
        <v>7</v>
      </c>
    </row>
    <row r="3" spans="1:6" x14ac:dyDescent="0.2">
      <c r="A3" s="799"/>
      <c r="B3" s="801"/>
      <c r="C3" s="799"/>
      <c r="D3" s="801"/>
      <c r="E3" s="799"/>
      <c r="F3" s="799"/>
    </row>
    <row r="4" spans="1:6" x14ac:dyDescent="0.2">
      <c r="A4" s="52"/>
      <c r="B4" s="10"/>
      <c r="C4" s="11"/>
      <c r="D4" s="12"/>
      <c r="E4" s="13"/>
      <c r="F4" s="13"/>
    </row>
    <row r="5" spans="1:6" x14ac:dyDescent="0.2">
      <c r="A5" s="52"/>
      <c r="B5" s="10" t="s">
        <v>16</v>
      </c>
      <c r="C5" s="11"/>
      <c r="D5" s="12"/>
      <c r="E5" s="13"/>
      <c r="F5" s="13"/>
    </row>
    <row r="6" spans="1:6" x14ac:dyDescent="0.2">
      <c r="A6" s="52"/>
      <c r="B6" s="382" t="s">
        <v>17</v>
      </c>
      <c r="C6" s="16"/>
      <c r="D6" s="12"/>
      <c r="E6" s="13"/>
      <c r="F6" s="13"/>
    </row>
    <row r="7" spans="1:6" x14ac:dyDescent="0.2">
      <c r="A7" s="17"/>
      <c r="B7" s="15"/>
      <c r="C7" s="16"/>
      <c r="D7" s="12"/>
      <c r="E7" s="13"/>
      <c r="F7" s="13"/>
    </row>
    <row r="8" spans="1:6" x14ac:dyDescent="0.2">
      <c r="A8" s="18">
        <v>14.01</v>
      </c>
      <c r="B8" s="15" t="s">
        <v>192</v>
      </c>
      <c r="C8" s="16"/>
      <c r="D8" s="12"/>
      <c r="E8" s="13"/>
      <c r="F8" s="13"/>
    </row>
    <row r="9" spans="1:6" x14ac:dyDescent="0.2">
      <c r="A9" s="17"/>
      <c r="B9" s="19"/>
      <c r="C9" s="20"/>
      <c r="D9" s="12"/>
      <c r="E9" s="13"/>
      <c r="F9" s="13"/>
    </row>
    <row r="10" spans="1:6" x14ac:dyDescent="0.2">
      <c r="A10" s="17"/>
      <c r="B10" s="19" t="s">
        <v>193</v>
      </c>
      <c r="C10" s="21"/>
      <c r="D10" s="12"/>
      <c r="E10" s="13"/>
      <c r="F10" s="13"/>
    </row>
    <row r="11" spans="1:6" x14ac:dyDescent="0.2">
      <c r="A11" s="17"/>
      <c r="B11" s="22" t="s">
        <v>194</v>
      </c>
      <c r="C11" s="21"/>
      <c r="D11" s="12"/>
      <c r="E11" s="13"/>
      <c r="F11" s="13"/>
    </row>
    <row r="12" spans="1:6" x14ac:dyDescent="0.2">
      <c r="A12" s="17"/>
      <c r="B12" s="19" t="s">
        <v>195</v>
      </c>
      <c r="C12" s="21"/>
      <c r="D12" s="12"/>
      <c r="E12" s="13"/>
      <c r="F12" s="13"/>
    </row>
    <row r="13" spans="1:6" x14ac:dyDescent="0.2">
      <c r="A13" s="17"/>
      <c r="B13" s="19" t="s">
        <v>196</v>
      </c>
      <c r="C13" s="21"/>
      <c r="D13" s="12"/>
      <c r="E13" s="13"/>
      <c r="F13" s="13"/>
    </row>
    <row r="14" spans="1:6" x14ac:dyDescent="0.2">
      <c r="A14" s="17"/>
      <c r="B14" s="19" t="s">
        <v>197</v>
      </c>
      <c r="C14" s="21"/>
      <c r="D14" s="12"/>
      <c r="E14" s="13"/>
      <c r="F14" s="13"/>
    </row>
    <row r="15" spans="1:6" x14ac:dyDescent="0.2">
      <c r="A15" s="17"/>
      <c r="B15" s="19" t="s">
        <v>198</v>
      </c>
      <c r="C15" s="21"/>
      <c r="D15" s="12"/>
      <c r="E15" s="13"/>
      <c r="F15" s="13"/>
    </row>
    <row r="16" spans="1:6" x14ac:dyDescent="0.2">
      <c r="A16" s="17"/>
      <c r="B16" s="19" t="s">
        <v>199</v>
      </c>
      <c r="C16" s="21"/>
      <c r="D16" s="12"/>
      <c r="E16" s="13"/>
      <c r="F16" s="13"/>
    </row>
    <row r="17" spans="1:6" x14ac:dyDescent="0.2">
      <c r="A17" s="17"/>
      <c r="B17" s="19" t="s">
        <v>200</v>
      </c>
      <c r="C17" s="21"/>
      <c r="D17" s="12"/>
      <c r="E17" s="13"/>
      <c r="F17" s="13"/>
    </row>
    <row r="18" spans="1:6" x14ac:dyDescent="0.2">
      <c r="A18" s="17"/>
      <c r="B18" s="19" t="s">
        <v>201</v>
      </c>
      <c r="C18" s="21"/>
      <c r="D18" s="12"/>
      <c r="E18" s="13"/>
      <c r="F18" s="13"/>
    </row>
    <row r="19" spans="1:6" x14ac:dyDescent="0.2">
      <c r="A19" s="17"/>
      <c r="B19" s="19" t="s">
        <v>202</v>
      </c>
      <c r="C19" s="21"/>
      <c r="D19" s="12"/>
      <c r="E19" s="13"/>
      <c r="F19" s="13"/>
    </row>
    <row r="20" spans="1:6" x14ac:dyDescent="0.2">
      <c r="A20" s="17"/>
      <c r="B20" s="15"/>
      <c r="C20" s="21"/>
      <c r="D20" s="12"/>
      <c r="E20" s="13"/>
      <c r="F20" s="13"/>
    </row>
    <row r="21" spans="1:6" x14ac:dyDescent="0.2">
      <c r="A21" s="86"/>
      <c r="B21" s="19" t="s">
        <v>203</v>
      </c>
      <c r="C21" s="21" t="s">
        <v>18</v>
      </c>
      <c r="D21" s="12">
        <f>20+15</f>
        <v>35</v>
      </c>
      <c r="E21" s="13"/>
      <c r="F21" s="13"/>
    </row>
    <row r="22" spans="1:6" x14ac:dyDescent="0.2">
      <c r="A22" s="17"/>
      <c r="B22" s="19"/>
      <c r="C22" s="21"/>
      <c r="D22" s="12"/>
      <c r="E22" s="13"/>
      <c r="F22" s="13"/>
    </row>
    <row r="23" spans="1:6" x14ac:dyDescent="0.2">
      <c r="A23" s="17"/>
      <c r="B23" s="19" t="s">
        <v>204</v>
      </c>
      <c r="C23" s="21" t="s">
        <v>18</v>
      </c>
      <c r="D23" s="12">
        <v>15</v>
      </c>
      <c r="E23" s="13"/>
      <c r="F23" s="13"/>
    </row>
    <row r="24" spans="1:6" x14ac:dyDescent="0.2">
      <c r="A24" s="17"/>
      <c r="B24" s="19"/>
      <c r="C24" s="21"/>
      <c r="D24" s="12"/>
      <c r="E24" s="13"/>
      <c r="F24" s="13"/>
    </row>
    <row r="25" spans="1:6" x14ac:dyDescent="0.2">
      <c r="A25" s="17"/>
      <c r="B25" s="19" t="s">
        <v>205</v>
      </c>
      <c r="C25" s="21" t="s">
        <v>18</v>
      </c>
      <c r="D25" s="12">
        <v>10</v>
      </c>
      <c r="E25" s="13"/>
      <c r="F25" s="13"/>
    </row>
    <row r="26" spans="1:6" x14ac:dyDescent="0.2">
      <c r="A26" s="17"/>
      <c r="B26" s="19"/>
      <c r="C26" s="21"/>
      <c r="D26" s="12"/>
      <c r="E26" s="13"/>
      <c r="F26" s="13"/>
    </row>
    <row r="27" spans="1:6" x14ac:dyDescent="0.2">
      <c r="A27" s="17"/>
      <c r="B27" s="19" t="s">
        <v>206</v>
      </c>
      <c r="C27" s="21" t="s">
        <v>18</v>
      </c>
      <c r="D27" s="12">
        <v>10</v>
      </c>
      <c r="E27" s="13"/>
      <c r="F27" s="13"/>
    </row>
    <row r="28" spans="1:6" x14ac:dyDescent="0.2">
      <c r="A28" s="17"/>
      <c r="B28" s="19"/>
      <c r="C28" s="21"/>
      <c r="D28" s="12"/>
      <c r="E28" s="13"/>
      <c r="F28" s="13"/>
    </row>
    <row r="29" spans="1:6" x14ac:dyDescent="0.2">
      <c r="A29" s="17"/>
      <c r="B29" s="19" t="s">
        <v>207</v>
      </c>
      <c r="C29" s="21" t="s">
        <v>19</v>
      </c>
      <c r="D29" s="12">
        <v>6</v>
      </c>
      <c r="E29" s="13"/>
      <c r="F29" s="13"/>
    </row>
    <row r="30" spans="1:6" x14ac:dyDescent="0.2">
      <c r="A30" s="17"/>
      <c r="B30" s="15"/>
      <c r="C30" s="21"/>
      <c r="D30" s="12"/>
      <c r="E30" s="13"/>
      <c r="F30" s="13"/>
    </row>
    <row r="31" spans="1:6" x14ac:dyDescent="0.2">
      <c r="A31" s="18">
        <v>14.02</v>
      </c>
      <c r="B31" s="15" t="s">
        <v>208</v>
      </c>
      <c r="C31" s="21"/>
      <c r="D31" s="12"/>
      <c r="E31" s="13"/>
      <c r="F31" s="13"/>
    </row>
    <row r="32" spans="1:6" x14ac:dyDescent="0.2">
      <c r="A32" s="17"/>
      <c r="B32" s="23"/>
      <c r="C32" s="21"/>
      <c r="D32" s="12"/>
      <c r="E32" s="13"/>
      <c r="F32" s="13"/>
    </row>
    <row r="33" spans="1:6" x14ac:dyDescent="0.2">
      <c r="A33" s="17"/>
      <c r="B33" s="19" t="s">
        <v>209</v>
      </c>
      <c r="C33" s="21" t="s">
        <v>19</v>
      </c>
      <c r="D33" s="12">
        <v>25</v>
      </c>
      <c r="E33" s="13"/>
      <c r="F33" s="13"/>
    </row>
    <row r="34" spans="1:6" x14ac:dyDescent="0.2">
      <c r="A34" s="17"/>
      <c r="B34" s="19"/>
      <c r="C34" s="21"/>
      <c r="D34" s="12"/>
      <c r="E34" s="13"/>
      <c r="F34" s="13"/>
    </row>
    <row r="35" spans="1:6" x14ac:dyDescent="0.2">
      <c r="A35" s="17"/>
      <c r="B35" s="22" t="s">
        <v>210</v>
      </c>
      <c r="C35" s="21" t="s">
        <v>19</v>
      </c>
      <c r="D35" s="12">
        <v>4</v>
      </c>
      <c r="E35" s="13"/>
      <c r="F35" s="13"/>
    </row>
    <row r="36" spans="1:6" x14ac:dyDescent="0.2">
      <c r="A36" s="17"/>
      <c r="B36" s="22"/>
      <c r="C36" s="21"/>
      <c r="D36" s="12"/>
      <c r="E36" s="13"/>
      <c r="F36" s="13"/>
    </row>
    <row r="37" spans="1:6" x14ac:dyDescent="0.2">
      <c r="A37" s="17"/>
      <c r="B37" s="19" t="s">
        <v>211</v>
      </c>
      <c r="C37" s="21" t="s">
        <v>19</v>
      </c>
      <c r="D37" s="12">
        <v>2</v>
      </c>
      <c r="E37" s="13"/>
      <c r="F37" s="13"/>
    </row>
    <row r="38" spans="1:6" x14ac:dyDescent="0.2">
      <c r="A38" s="17"/>
      <c r="B38" s="19"/>
      <c r="C38" s="21"/>
      <c r="D38" s="12"/>
      <c r="E38" s="13"/>
      <c r="F38" s="13"/>
    </row>
    <row r="39" spans="1:6" x14ac:dyDescent="0.2">
      <c r="A39" s="18" t="s">
        <v>308</v>
      </c>
      <c r="B39" s="14" t="s">
        <v>30</v>
      </c>
      <c r="C39" s="21"/>
      <c r="D39" s="12"/>
      <c r="E39" s="13"/>
      <c r="F39" s="13"/>
    </row>
    <row r="40" spans="1:6" x14ac:dyDescent="0.2">
      <c r="A40" s="17"/>
      <c r="B40" s="14" t="s">
        <v>21</v>
      </c>
      <c r="C40" s="21"/>
      <c r="D40" s="12" t="s">
        <v>298</v>
      </c>
      <c r="E40" s="13"/>
      <c r="F40" s="13"/>
    </row>
    <row r="41" spans="1:6" x14ac:dyDescent="0.2">
      <c r="A41" s="17"/>
      <c r="B41" s="14"/>
      <c r="C41" s="21"/>
      <c r="D41" s="12"/>
      <c r="E41" s="13"/>
      <c r="F41" s="13"/>
    </row>
    <row r="42" spans="1:6" x14ac:dyDescent="0.2">
      <c r="A42" s="17"/>
      <c r="B42" s="22" t="s">
        <v>212</v>
      </c>
      <c r="C42" s="21"/>
      <c r="D42" s="12"/>
      <c r="E42" s="13"/>
      <c r="F42" s="13"/>
    </row>
    <row r="43" spans="1:6" x14ac:dyDescent="0.2">
      <c r="A43" s="17"/>
      <c r="B43" s="19" t="s">
        <v>213</v>
      </c>
      <c r="C43" s="20" t="s">
        <v>19</v>
      </c>
      <c r="D43" s="12">
        <v>2</v>
      </c>
      <c r="E43" s="13"/>
      <c r="F43" s="13"/>
    </row>
    <row r="44" spans="1:6" x14ac:dyDescent="0.2">
      <c r="A44" s="17"/>
      <c r="B44" s="19" t="s">
        <v>214</v>
      </c>
      <c r="C44" s="20"/>
      <c r="D44" s="12"/>
      <c r="E44" s="13"/>
      <c r="F44" s="13"/>
    </row>
    <row r="45" spans="1:6" x14ac:dyDescent="0.2">
      <c r="A45" s="17"/>
      <c r="B45" s="19" t="s">
        <v>215</v>
      </c>
      <c r="C45" s="20" t="s">
        <v>19</v>
      </c>
      <c r="D45" s="12">
        <v>2</v>
      </c>
      <c r="E45" s="13"/>
      <c r="F45" s="13"/>
    </row>
    <row r="46" spans="1:6" x14ac:dyDescent="0.2">
      <c r="A46" s="17"/>
      <c r="B46" s="19" t="s">
        <v>216</v>
      </c>
      <c r="C46" s="20"/>
      <c r="D46" s="12"/>
      <c r="E46" s="13"/>
      <c r="F46" s="13"/>
    </row>
    <row r="47" spans="1:6" x14ac:dyDescent="0.2">
      <c r="A47" s="17"/>
      <c r="B47" s="19" t="s">
        <v>217</v>
      </c>
      <c r="C47" s="20" t="s">
        <v>19</v>
      </c>
      <c r="D47" s="12">
        <v>1</v>
      </c>
      <c r="E47" s="13"/>
      <c r="F47" s="13"/>
    </row>
    <row r="48" spans="1:6" x14ac:dyDescent="0.2">
      <c r="A48" s="17"/>
      <c r="B48" s="52" t="s">
        <v>218</v>
      </c>
      <c r="C48" s="12"/>
      <c r="D48" s="334"/>
      <c r="E48" s="13"/>
      <c r="F48" s="13"/>
    </row>
    <row r="49" spans="1:6" x14ac:dyDescent="0.2">
      <c r="A49" s="17"/>
      <c r="B49" s="52" t="s">
        <v>219</v>
      </c>
      <c r="C49" s="12" t="s">
        <v>19</v>
      </c>
      <c r="D49" s="334">
        <v>1</v>
      </c>
      <c r="E49" s="13"/>
      <c r="F49" s="13"/>
    </row>
    <row r="50" spans="1:6" x14ac:dyDescent="0.2">
      <c r="A50" s="17"/>
      <c r="B50" s="52" t="s">
        <v>220</v>
      </c>
      <c r="C50" s="12"/>
      <c r="D50" s="334"/>
      <c r="E50" s="13"/>
      <c r="F50" s="13"/>
    </row>
    <row r="51" spans="1:6" x14ac:dyDescent="0.2">
      <c r="A51" s="17"/>
      <c r="B51" s="52" t="s">
        <v>221</v>
      </c>
      <c r="C51" s="12"/>
      <c r="D51" s="334"/>
      <c r="E51" s="13"/>
      <c r="F51" s="13"/>
    </row>
    <row r="52" spans="1:6" x14ac:dyDescent="0.2">
      <c r="A52" s="17"/>
      <c r="B52" s="52" t="s">
        <v>222</v>
      </c>
      <c r="C52" s="12" t="s">
        <v>19</v>
      </c>
      <c r="D52" s="334">
        <v>1</v>
      </c>
      <c r="E52" s="13"/>
      <c r="F52" s="13"/>
    </row>
    <row r="53" spans="1:6" x14ac:dyDescent="0.2">
      <c r="A53" s="17"/>
      <c r="B53" s="52"/>
      <c r="C53" s="12"/>
      <c r="D53" s="20"/>
      <c r="E53" s="13"/>
      <c r="F53" s="13"/>
    </row>
    <row r="54" spans="1:6" x14ac:dyDescent="0.2">
      <c r="A54" s="17"/>
      <c r="B54" s="24"/>
      <c r="C54" s="335"/>
      <c r="D54" s="20"/>
      <c r="E54" s="13"/>
      <c r="F54" s="13"/>
    </row>
    <row r="55" spans="1:6" x14ac:dyDescent="0.2">
      <c r="A55" s="798">
        <v>1400</v>
      </c>
      <c r="B55" s="803" t="s">
        <v>33</v>
      </c>
      <c r="C55" s="804"/>
      <c r="D55" s="804"/>
      <c r="E55" s="805"/>
      <c r="F55" s="809"/>
    </row>
    <row r="56" spans="1:6" x14ac:dyDescent="0.2">
      <c r="A56" s="802"/>
      <c r="B56" s="806"/>
      <c r="C56" s="807"/>
      <c r="D56" s="807"/>
      <c r="E56" s="808"/>
      <c r="F56" s="810"/>
    </row>
    <row r="58" spans="1:6" x14ac:dyDescent="0.2">
      <c r="A58" s="798" t="s">
        <v>2</v>
      </c>
      <c r="B58" s="800" t="s">
        <v>3</v>
      </c>
      <c r="C58" s="798" t="s">
        <v>4</v>
      </c>
      <c r="D58" s="800" t="s">
        <v>5</v>
      </c>
      <c r="E58" s="798" t="s">
        <v>6</v>
      </c>
      <c r="F58" s="798" t="s">
        <v>7</v>
      </c>
    </row>
    <row r="59" spans="1:6" x14ac:dyDescent="0.2">
      <c r="A59" s="811"/>
      <c r="B59" s="801"/>
      <c r="C59" s="799"/>
      <c r="D59" s="801"/>
      <c r="E59" s="799"/>
      <c r="F59" s="799"/>
    </row>
    <row r="60" spans="1:6" x14ac:dyDescent="0.2">
      <c r="A60" s="25"/>
      <c r="B60" s="792" t="s">
        <v>34</v>
      </c>
      <c r="C60" s="793"/>
      <c r="D60" s="793"/>
      <c r="E60" s="794"/>
      <c r="F60" s="138"/>
    </row>
    <row r="61" spans="1:6" x14ac:dyDescent="0.2">
      <c r="A61" s="19"/>
      <c r="B61" s="26"/>
      <c r="C61" s="26"/>
      <c r="D61" s="139"/>
      <c r="E61" s="92"/>
      <c r="F61" s="13"/>
    </row>
    <row r="62" spans="1:6" x14ac:dyDescent="0.2">
      <c r="A62" s="19"/>
      <c r="B62" s="19" t="s">
        <v>223</v>
      </c>
      <c r="C62" s="20"/>
      <c r="D62" s="17"/>
      <c r="E62" s="13"/>
      <c r="F62" s="13"/>
    </row>
    <row r="63" spans="1:6" x14ac:dyDescent="0.2">
      <c r="A63" s="19"/>
      <c r="B63" s="19" t="s">
        <v>224</v>
      </c>
      <c r="C63" s="20"/>
      <c r="D63" s="17"/>
      <c r="E63" s="13"/>
      <c r="F63" s="13"/>
    </row>
    <row r="64" spans="1:6" x14ac:dyDescent="0.2">
      <c r="A64" s="19"/>
      <c r="B64" s="19" t="s">
        <v>225</v>
      </c>
      <c r="C64" s="20" t="s">
        <v>19</v>
      </c>
      <c r="D64" s="17">
        <v>1</v>
      </c>
      <c r="E64" s="13"/>
      <c r="F64" s="13"/>
    </row>
    <row r="65" spans="1:6" x14ac:dyDescent="0.2">
      <c r="A65" s="19"/>
      <c r="B65" s="19" t="s">
        <v>226</v>
      </c>
      <c r="C65" s="20"/>
      <c r="D65" s="17"/>
      <c r="E65" s="13"/>
      <c r="F65" s="13"/>
    </row>
    <row r="66" spans="1:6" x14ac:dyDescent="0.2">
      <c r="A66" s="19"/>
      <c r="B66" s="19" t="s">
        <v>227</v>
      </c>
      <c r="C66" s="20" t="s">
        <v>19</v>
      </c>
      <c r="D66" s="17">
        <v>1</v>
      </c>
      <c r="E66" s="13"/>
      <c r="F66" s="13"/>
    </row>
    <row r="67" spans="1:6" x14ac:dyDescent="0.2">
      <c r="A67" s="19"/>
      <c r="B67" s="19" t="s">
        <v>228</v>
      </c>
      <c r="C67" s="20"/>
      <c r="D67" s="17"/>
      <c r="E67" s="13"/>
      <c r="F67" s="13"/>
    </row>
    <row r="68" spans="1:6" x14ac:dyDescent="0.2">
      <c r="A68" s="19"/>
      <c r="B68" s="19" t="s">
        <v>229</v>
      </c>
      <c r="C68" s="20"/>
      <c r="D68" s="17"/>
      <c r="E68" s="13"/>
      <c r="F68" s="13"/>
    </row>
    <row r="69" spans="1:6" x14ac:dyDescent="0.2">
      <c r="A69" s="19"/>
      <c r="B69" s="19" t="s">
        <v>230</v>
      </c>
      <c r="C69" s="20"/>
      <c r="D69" s="17"/>
      <c r="E69" s="13"/>
      <c r="F69" s="13"/>
    </row>
    <row r="70" spans="1:6" x14ac:dyDescent="0.2">
      <c r="A70" s="19"/>
      <c r="B70" s="19" t="s">
        <v>231</v>
      </c>
      <c r="C70" s="20" t="s">
        <v>19</v>
      </c>
      <c r="D70" s="17">
        <v>1</v>
      </c>
      <c r="E70" s="13"/>
      <c r="F70" s="13"/>
    </row>
    <row r="71" spans="1:6" x14ac:dyDescent="0.2">
      <c r="A71" s="19"/>
      <c r="B71" s="19" t="s">
        <v>232</v>
      </c>
      <c r="C71" s="20"/>
      <c r="D71" s="17"/>
      <c r="E71" s="13"/>
      <c r="F71" s="13"/>
    </row>
    <row r="72" spans="1:6" x14ac:dyDescent="0.2">
      <c r="A72" s="19"/>
      <c r="B72" s="19" t="s">
        <v>233</v>
      </c>
      <c r="C72" s="20" t="s">
        <v>19</v>
      </c>
      <c r="D72" s="17">
        <v>1</v>
      </c>
      <c r="E72" s="13"/>
      <c r="F72" s="13"/>
    </row>
    <row r="73" spans="1:6" x14ac:dyDescent="0.2">
      <c r="A73" s="19"/>
      <c r="B73" s="19"/>
      <c r="C73" s="20"/>
      <c r="D73" s="17"/>
      <c r="E73" s="13"/>
      <c r="F73" s="13"/>
    </row>
    <row r="74" spans="1:6" x14ac:dyDescent="0.2">
      <c r="A74" s="19"/>
      <c r="B74" s="19" t="s">
        <v>234</v>
      </c>
      <c r="C74" s="20" t="s">
        <v>19</v>
      </c>
      <c r="D74" s="17">
        <v>1</v>
      </c>
      <c r="E74" s="13"/>
      <c r="F74" s="13"/>
    </row>
    <row r="75" spans="1:6" x14ac:dyDescent="0.2">
      <c r="A75" s="19"/>
      <c r="B75" s="28"/>
      <c r="C75" s="28"/>
      <c r="D75" s="17"/>
      <c r="E75" s="13"/>
      <c r="F75" s="13"/>
    </row>
    <row r="76" spans="1:6" x14ac:dyDescent="0.2">
      <c r="A76" s="19"/>
      <c r="B76" s="19" t="s">
        <v>235</v>
      </c>
      <c r="C76" s="12" t="s">
        <v>19</v>
      </c>
      <c r="D76" s="17">
        <v>1</v>
      </c>
      <c r="E76" s="13"/>
      <c r="F76" s="13"/>
    </row>
    <row r="77" spans="1:6" x14ac:dyDescent="0.2">
      <c r="A77" s="19"/>
      <c r="B77" s="19"/>
      <c r="C77" s="12"/>
      <c r="D77" s="17"/>
      <c r="E77" s="13"/>
      <c r="F77" s="13"/>
    </row>
    <row r="78" spans="1:6" x14ac:dyDescent="0.2">
      <c r="A78" s="19"/>
      <c r="B78" s="19" t="s">
        <v>236</v>
      </c>
      <c r="C78" s="12" t="s">
        <v>19</v>
      </c>
      <c r="D78" s="17">
        <v>1</v>
      </c>
      <c r="E78" s="13"/>
      <c r="F78" s="13"/>
    </row>
    <row r="79" spans="1:6" x14ac:dyDescent="0.2">
      <c r="A79" s="19"/>
      <c r="B79" s="19"/>
      <c r="C79" s="28"/>
      <c r="D79" s="17"/>
      <c r="E79" s="13"/>
      <c r="F79" s="13"/>
    </row>
    <row r="80" spans="1:6" x14ac:dyDescent="0.2">
      <c r="A80" s="19"/>
      <c r="B80" s="19" t="s">
        <v>237</v>
      </c>
      <c r="C80" s="12" t="s">
        <v>19</v>
      </c>
      <c r="D80" s="17">
        <v>1</v>
      </c>
      <c r="E80" s="13"/>
      <c r="F80" s="13"/>
    </row>
    <row r="81" spans="1:6" x14ac:dyDescent="0.2">
      <c r="A81" s="19"/>
      <c r="B81" s="19"/>
      <c r="C81" s="28"/>
      <c r="D81" s="17"/>
      <c r="E81" s="13"/>
      <c r="F81" s="13"/>
    </row>
    <row r="82" spans="1:6" x14ac:dyDescent="0.2">
      <c r="A82" s="19"/>
      <c r="B82" s="19" t="s">
        <v>238</v>
      </c>
      <c r="C82" s="28"/>
      <c r="D82" s="17"/>
      <c r="E82" s="13"/>
      <c r="F82" s="13"/>
    </row>
    <row r="83" spans="1:6" x14ac:dyDescent="0.2">
      <c r="A83" s="19"/>
      <c r="B83" s="19" t="s">
        <v>239</v>
      </c>
      <c r="C83" s="12" t="s">
        <v>19</v>
      </c>
      <c r="D83" s="17">
        <v>1</v>
      </c>
      <c r="E83" s="13"/>
      <c r="F83" s="13"/>
    </row>
    <row r="84" spans="1:6" x14ac:dyDescent="0.2">
      <c r="A84" s="19"/>
      <c r="B84" s="19"/>
      <c r="C84" s="12"/>
      <c r="D84" s="17"/>
      <c r="E84" s="13"/>
      <c r="F84" s="13"/>
    </row>
    <row r="85" spans="1:6" x14ac:dyDescent="0.2">
      <c r="A85" s="19"/>
      <c r="B85" s="19" t="s">
        <v>240</v>
      </c>
      <c r="C85" s="12"/>
      <c r="D85" s="17"/>
      <c r="E85" s="13"/>
      <c r="F85" s="13"/>
    </row>
    <row r="86" spans="1:6" x14ac:dyDescent="0.2">
      <c r="A86" s="19"/>
      <c r="B86" s="19" t="s">
        <v>241</v>
      </c>
      <c r="C86" s="12"/>
      <c r="D86" s="17"/>
      <c r="E86" s="13"/>
      <c r="F86" s="13"/>
    </row>
    <row r="87" spans="1:6" x14ac:dyDescent="0.2">
      <c r="A87" s="19"/>
      <c r="B87" s="19" t="s">
        <v>242</v>
      </c>
      <c r="C87" s="12"/>
      <c r="D87" s="17"/>
      <c r="E87" s="13"/>
      <c r="F87" s="13"/>
    </row>
    <row r="88" spans="1:6" x14ac:dyDescent="0.2">
      <c r="A88" s="19"/>
      <c r="B88" s="19" t="s">
        <v>243</v>
      </c>
      <c r="C88" s="12" t="s">
        <v>19</v>
      </c>
      <c r="D88" s="17">
        <v>1</v>
      </c>
      <c r="E88" s="13"/>
      <c r="F88" s="13"/>
    </row>
    <row r="89" spans="1:6" x14ac:dyDescent="0.2">
      <c r="A89" s="19"/>
      <c r="B89" s="29"/>
      <c r="C89" s="12"/>
      <c r="D89" s="20"/>
      <c r="E89" s="13"/>
      <c r="F89" s="13"/>
    </row>
    <row r="90" spans="1:6" x14ac:dyDescent="0.2">
      <c r="A90" s="30">
        <v>14.04</v>
      </c>
      <c r="B90" s="31" t="s">
        <v>254</v>
      </c>
      <c r="C90" s="12"/>
      <c r="D90" s="16"/>
      <c r="E90" s="13"/>
      <c r="F90" s="13"/>
    </row>
    <row r="91" spans="1:6" x14ac:dyDescent="0.2">
      <c r="A91" s="12"/>
      <c r="B91" s="16"/>
      <c r="C91" s="12"/>
      <c r="D91" s="16"/>
      <c r="E91" s="13"/>
      <c r="F91" s="13"/>
    </row>
    <row r="92" spans="1:6" x14ac:dyDescent="0.2">
      <c r="A92" s="12"/>
      <c r="B92" s="16" t="s">
        <v>255</v>
      </c>
      <c r="C92" s="12" t="s">
        <v>19</v>
      </c>
      <c r="D92" s="21">
        <f>2+1</f>
        <v>3</v>
      </c>
      <c r="E92" s="13"/>
      <c r="F92" s="13"/>
    </row>
    <row r="93" spans="1:6" x14ac:dyDescent="0.2">
      <c r="A93" s="19"/>
      <c r="B93" s="16"/>
      <c r="C93" s="19"/>
      <c r="D93" s="21"/>
      <c r="E93" s="13"/>
      <c r="F93" s="13"/>
    </row>
    <row r="94" spans="1:6" x14ac:dyDescent="0.2">
      <c r="A94" s="30" t="s">
        <v>309</v>
      </c>
      <c r="B94" s="19" t="s">
        <v>244</v>
      </c>
      <c r="C94" s="20"/>
      <c r="D94" s="17"/>
      <c r="E94" s="13"/>
      <c r="F94" s="13"/>
    </row>
    <row r="95" spans="1:6" x14ac:dyDescent="0.2">
      <c r="A95" s="19"/>
      <c r="B95" s="19" t="s">
        <v>245</v>
      </c>
      <c r="C95" s="20"/>
      <c r="D95" s="17"/>
      <c r="E95" s="13"/>
      <c r="F95" s="13"/>
    </row>
    <row r="96" spans="1:6" x14ac:dyDescent="0.2">
      <c r="A96" s="19"/>
      <c r="B96" s="19" t="s">
        <v>246</v>
      </c>
      <c r="C96" s="20"/>
      <c r="D96" s="17"/>
      <c r="E96" s="13"/>
      <c r="F96" s="13"/>
    </row>
    <row r="97" spans="1:6" x14ac:dyDescent="0.2">
      <c r="A97" s="19"/>
      <c r="B97" s="19" t="s">
        <v>247</v>
      </c>
      <c r="C97" s="20" t="s">
        <v>249</v>
      </c>
      <c r="D97" s="17"/>
      <c r="E97" s="606"/>
      <c r="F97" s="13">
        <v>15000</v>
      </c>
    </row>
    <row r="98" spans="1:6" x14ac:dyDescent="0.2">
      <c r="A98" s="19"/>
      <c r="B98" s="22"/>
      <c r="C98" s="12"/>
      <c r="D98" s="20"/>
      <c r="E98" s="13"/>
      <c r="F98" s="13"/>
    </row>
    <row r="99" spans="1:6" x14ac:dyDescent="0.2">
      <c r="A99" s="19"/>
      <c r="B99" s="24" t="s">
        <v>248</v>
      </c>
      <c r="C99" s="12" t="s">
        <v>249</v>
      </c>
      <c r="D99" s="20"/>
      <c r="E99" s="13"/>
      <c r="F99" s="13">
        <f>1000*8</f>
        <v>8000</v>
      </c>
    </row>
    <row r="100" spans="1:6" x14ac:dyDescent="0.2">
      <c r="A100" s="19"/>
      <c r="B100" s="24"/>
      <c r="C100" s="12"/>
      <c r="D100" s="20"/>
      <c r="E100" s="13"/>
      <c r="F100" s="13"/>
    </row>
    <row r="101" spans="1:6" x14ac:dyDescent="0.2">
      <c r="A101" s="19"/>
      <c r="B101" s="24" t="s">
        <v>250</v>
      </c>
      <c r="C101" s="12"/>
      <c r="D101" s="20"/>
      <c r="E101" s="13"/>
      <c r="F101" s="13"/>
    </row>
    <row r="102" spans="1:6" x14ac:dyDescent="0.2">
      <c r="A102" s="19"/>
      <c r="B102" s="24" t="s">
        <v>577</v>
      </c>
      <c r="C102" s="12" t="s">
        <v>31</v>
      </c>
      <c r="D102" s="607">
        <v>23000</v>
      </c>
      <c r="E102" s="608"/>
      <c r="F102" s="13"/>
    </row>
    <row r="103" spans="1:6" x14ac:dyDescent="0.2">
      <c r="A103" s="19"/>
      <c r="B103" s="24"/>
      <c r="C103" s="19"/>
      <c r="D103" s="21"/>
      <c r="E103" s="13"/>
      <c r="F103" s="13"/>
    </row>
    <row r="104" spans="1:6" x14ac:dyDescent="0.2">
      <c r="A104" s="30"/>
      <c r="B104" s="89" t="s">
        <v>251</v>
      </c>
      <c r="C104" s="19"/>
      <c r="D104" s="21"/>
      <c r="E104" s="13"/>
      <c r="F104" s="13"/>
    </row>
    <row r="105" spans="1:6" x14ac:dyDescent="0.2">
      <c r="A105" s="12"/>
      <c r="B105" s="812" t="s">
        <v>252</v>
      </c>
      <c r="C105" s="12"/>
      <c r="D105" s="21"/>
      <c r="E105" s="13"/>
      <c r="F105" s="13"/>
    </row>
    <row r="106" spans="1:6" x14ac:dyDescent="0.2">
      <c r="A106" s="12"/>
      <c r="B106" s="812"/>
      <c r="C106" s="12" t="s">
        <v>18</v>
      </c>
      <c r="D106" s="21">
        <v>5</v>
      </c>
      <c r="E106" s="13"/>
      <c r="F106" s="13"/>
    </row>
    <row r="107" spans="1:6" x14ac:dyDescent="0.2">
      <c r="A107" s="12"/>
      <c r="B107" s="16"/>
      <c r="C107" s="12"/>
      <c r="D107" s="21"/>
      <c r="E107" s="13"/>
      <c r="F107" s="13"/>
    </row>
    <row r="108" spans="1:6" x14ac:dyDescent="0.2">
      <c r="A108" s="12"/>
      <c r="B108" s="16" t="s">
        <v>253</v>
      </c>
      <c r="C108" s="12" t="s">
        <v>18</v>
      </c>
      <c r="D108" s="21">
        <v>1</v>
      </c>
      <c r="E108" s="13"/>
      <c r="F108" s="13"/>
    </row>
    <row r="109" spans="1:6" x14ac:dyDescent="0.2">
      <c r="A109" s="12"/>
      <c r="B109" s="16"/>
      <c r="C109" s="12"/>
      <c r="D109" s="21"/>
      <c r="E109" s="13"/>
      <c r="F109" s="13"/>
    </row>
    <row r="110" spans="1:6" x14ac:dyDescent="0.2">
      <c r="A110" s="12"/>
      <c r="B110" s="16"/>
      <c r="C110" s="12"/>
      <c r="D110" s="21"/>
      <c r="E110" s="140"/>
      <c r="F110" s="13"/>
    </row>
    <row r="111" spans="1:6" x14ac:dyDescent="0.2">
      <c r="A111" s="798">
        <v>1400</v>
      </c>
      <c r="B111" s="803" t="s">
        <v>33</v>
      </c>
      <c r="C111" s="804"/>
      <c r="D111" s="804"/>
      <c r="E111" s="805"/>
      <c r="F111" s="809"/>
    </row>
    <row r="112" spans="1:6" x14ac:dyDescent="0.2">
      <c r="A112" s="802"/>
      <c r="B112" s="806"/>
      <c r="C112" s="807"/>
      <c r="D112" s="807"/>
      <c r="E112" s="808"/>
      <c r="F112" s="810"/>
    </row>
    <row r="114" spans="1:6" x14ac:dyDescent="0.2">
      <c r="A114" s="798" t="s">
        <v>2</v>
      </c>
      <c r="B114" s="800" t="s">
        <v>3</v>
      </c>
      <c r="C114" s="798" t="s">
        <v>4</v>
      </c>
      <c r="D114" s="800" t="s">
        <v>5</v>
      </c>
      <c r="E114" s="798" t="s">
        <v>6</v>
      </c>
      <c r="F114" s="798" t="s">
        <v>7</v>
      </c>
    </row>
    <row r="115" spans="1:6" x14ac:dyDescent="0.2">
      <c r="A115" s="811"/>
      <c r="B115" s="801"/>
      <c r="C115" s="799"/>
      <c r="D115" s="801"/>
      <c r="E115" s="799"/>
      <c r="F115" s="799"/>
    </row>
    <row r="116" spans="1:6" ht="17.25" customHeight="1" x14ac:dyDescent="0.2">
      <c r="A116" s="25"/>
      <c r="B116" s="792" t="s">
        <v>34</v>
      </c>
      <c r="C116" s="793"/>
      <c r="D116" s="793"/>
      <c r="E116" s="794"/>
      <c r="F116" s="138"/>
    </row>
    <row r="117" spans="1:6" x14ac:dyDescent="0.2">
      <c r="A117" s="12"/>
      <c r="B117" s="16"/>
      <c r="C117" s="12"/>
      <c r="D117" s="21"/>
      <c r="E117" s="13"/>
      <c r="F117" s="13"/>
    </row>
    <row r="118" spans="1:6" x14ac:dyDescent="0.2">
      <c r="A118" s="30" t="s">
        <v>325</v>
      </c>
      <c r="B118" s="602" t="s">
        <v>256</v>
      </c>
      <c r="C118" s="12"/>
      <c r="D118" s="12"/>
      <c r="E118" s="27"/>
      <c r="F118" s="13"/>
    </row>
    <row r="119" spans="1:6" x14ac:dyDescent="0.2">
      <c r="A119" s="30"/>
      <c r="B119" s="602"/>
      <c r="C119" s="12"/>
      <c r="D119" s="12"/>
      <c r="E119" s="27"/>
      <c r="F119" s="13"/>
    </row>
    <row r="120" spans="1:6" ht="12.75" customHeight="1" x14ac:dyDescent="0.2">
      <c r="A120" s="12"/>
      <c r="B120" s="16" t="s">
        <v>257</v>
      </c>
      <c r="C120" s="12"/>
      <c r="D120" s="12"/>
      <c r="E120" s="27"/>
      <c r="F120" s="13"/>
    </row>
    <row r="121" spans="1:6" x14ac:dyDescent="0.2">
      <c r="A121" s="12"/>
      <c r="B121" s="16" t="s">
        <v>258</v>
      </c>
      <c r="C121" s="12"/>
      <c r="D121" s="12"/>
      <c r="E121" s="27"/>
      <c r="F121" s="13"/>
    </row>
    <row r="122" spans="1:6" x14ac:dyDescent="0.2">
      <c r="A122" s="12"/>
      <c r="B122" s="16" t="s">
        <v>324</v>
      </c>
      <c r="C122" s="12" t="s">
        <v>259</v>
      </c>
      <c r="D122" s="12"/>
      <c r="E122" s="27"/>
      <c r="F122" s="13">
        <f>5000*8</f>
        <v>40000</v>
      </c>
    </row>
    <row r="123" spans="1:6" x14ac:dyDescent="0.2">
      <c r="A123" s="19"/>
      <c r="B123" s="603"/>
      <c r="C123" s="28"/>
      <c r="D123" s="12"/>
      <c r="E123" s="27"/>
      <c r="F123" s="13"/>
    </row>
    <row r="124" spans="1:6" x14ac:dyDescent="0.2">
      <c r="A124" s="19"/>
      <c r="B124" s="32" t="s">
        <v>260</v>
      </c>
      <c r="C124" s="28"/>
      <c r="D124" s="12"/>
      <c r="E124" s="27"/>
      <c r="F124" s="13"/>
    </row>
    <row r="125" spans="1:6" x14ac:dyDescent="0.2">
      <c r="A125" s="19"/>
      <c r="B125" s="32" t="s">
        <v>261</v>
      </c>
      <c r="C125" s="12" t="s">
        <v>31</v>
      </c>
      <c r="D125" s="604">
        <f>F122</f>
        <v>40000</v>
      </c>
      <c r="E125" s="605"/>
      <c r="F125" s="13"/>
    </row>
    <row r="126" spans="1:6" x14ac:dyDescent="0.2">
      <c r="A126" s="19"/>
      <c r="B126" s="32"/>
      <c r="C126" s="28"/>
      <c r="D126" s="12"/>
      <c r="E126" s="27"/>
      <c r="F126" s="13"/>
    </row>
    <row r="127" spans="1:6" x14ac:dyDescent="0.2">
      <c r="A127" s="30">
        <v>14.08</v>
      </c>
      <c r="B127" s="31" t="s">
        <v>262</v>
      </c>
      <c r="C127" s="12"/>
      <c r="D127" s="12"/>
      <c r="E127" s="27"/>
      <c r="F127" s="13"/>
    </row>
    <row r="128" spans="1:6" x14ac:dyDescent="0.2">
      <c r="A128" s="19"/>
      <c r="B128" s="16"/>
      <c r="C128" s="12"/>
      <c r="D128" s="12"/>
      <c r="E128" s="27"/>
      <c r="F128" s="13"/>
    </row>
    <row r="129" spans="1:6" x14ac:dyDescent="0.2">
      <c r="A129" s="19"/>
      <c r="B129" s="16" t="s">
        <v>263</v>
      </c>
      <c r="C129" s="12"/>
      <c r="D129" s="12"/>
      <c r="E129" s="27"/>
      <c r="F129" s="13"/>
    </row>
    <row r="130" spans="1:6" x14ac:dyDescent="0.2">
      <c r="A130" s="19"/>
      <c r="B130" s="16"/>
      <c r="C130" s="12"/>
      <c r="D130" s="12"/>
      <c r="E130" s="27"/>
      <c r="F130" s="13"/>
    </row>
    <row r="131" spans="1:6" x14ac:dyDescent="0.2">
      <c r="A131" s="19"/>
      <c r="B131" s="16" t="s">
        <v>264</v>
      </c>
      <c r="C131" s="12" t="s">
        <v>130</v>
      </c>
      <c r="D131" s="12"/>
      <c r="E131" s="27"/>
      <c r="F131" s="13"/>
    </row>
    <row r="132" spans="1:6" x14ac:dyDescent="0.2">
      <c r="A132" s="19"/>
      <c r="B132" s="16"/>
      <c r="C132" s="12"/>
      <c r="D132" s="12"/>
      <c r="E132" s="27"/>
      <c r="F132" s="13"/>
    </row>
    <row r="133" spans="1:6" x14ac:dyDescent="0.2">
      <c r="A133" s="19"/>
      <c r="B133" s="16" t="s">
        <v>265</v>
      </c>
      <c r="C133" s="12" t="s">
        <v>14</v>
      </c>
      <c r="D133" s="12">
        <v>8</v>
      </c>
      <c r="E133" s="27"/>
      <c r="F133" s="13"/>
    </row>
    <row r="134" spans="1:6" x14ac:dyDescent="0.2">
      <c r="A134" s="19"/>
      <c r="B134" s="16"/>
      <c r="C134" s="12"/>
      <c r="D134" s="12"/>
      <c r="E134" s="27"/>
      <c r="F134" s="13"/>
    </row>
    <row r="135" spans="1:6" x14ac:dyDescent="0.2">
      <c r="A135" s="33" t="s">
        <v>266</v>
      </c>
      <c r="B135" s="31" t="s">
        <v>267</v>
      </c>
      <c r="C135" s="12" t="s">
        <v>14</v>
      </c>
      <c r="D135" s="12">
        <v>8</v>
      </c>
      <c r="E135" s="27"/>
      <c r="F135" s="13"/>
    </row>
    <row r="136" spans="1:6" x14ac:dyDescent="0.2">
      <c r="A136" s="12"/>
      <c r="B136" s="16"/>
      <c r="C136" s="12"/>
      <c r="D136" s="12"/>
      <c r="E136" s="27"/>
      <c r="F136" s="13"/>
    </row>
    <row r="137" spans="1:6" x14ac:dyDescent="0.2">
      <c r="A137" s="12"/>
      <c r="B137" s="16"/>
      <c r="C137" s="12"/>
      <c r="D137" s="12"/>
      <c r="E137" s="27"/>
      <c r="F137" s="13"/>
    </row>
    <row r="138" spans="1:6" x14ac:dyDescent="0.2">
      <c r="A138" s="12"/>
      <c r="B138" s="16"/>
      <c r="C138" s="12"/>
      <c r="D138" s="12"/>
      <c r="E138" s="27"/>
      <c r="F138" s="13"/>
    </row>
    <row r="139" spans="1:6" x14ac:dyDescent="0.2">
      <c r="A139" s="12"/>
      <c r="B139" s="16"/>
      <c r="C139" s="12"/>
      <c r="D139" s="12"/>
      <c r="E139" s="27"/>
      <c r="F139" s="13"/>
    </row>
    <row r="140" spans="1:6" x14ac:dyDescent="0.2">
      <c r="A140" s="12"/>
      <c r="B140" s="16"/>
      <c r="C140" s="12"/>
      <c r="D140" s="12"/>
      <c r="E140" s="27"/>
      <c r="F140" s="13"/>
    </row>
    <row r="141" spans="1:6" x14ac:dyDescent="0.2">
      <c r="A141" s="12"/>
      <c r="B141" s="16"/>
      <c r="C141" s="12"/>
      <c r="D141" s="12"/>
      <c r="E141" s="27"/>
      <c r="F141" s="13"/>
    </row>
    <row r="142" spans="1:6" x14ac:dyDescent="0.2">
      <c r="A142" s="12"/>
      <c r="B142" s="16"/>
      <c r="C142" s="12"/>
      <c r="D142" s="12"/>
      <c r="E142" s="27"/>
      <c r="F142" s="13"/>
    </row>
    <row r="143" spans="1:6" x14ac:dyDescent="0.2">
      <c r="A143" s="12"/>
      <c r="B143" s="16"/>
      <c r="C143" s="12"/>
      <c r="D143" s="12"/>
      <c r="E143" s="27"/>
      <c r="F143" s="13"/>
    </row>
    <row r="144" spans="1:6" x14ac:dyDescent="0.2">
      <c r="A144" s="12"/>
      <c r="B144" s="16"/>
      <c r="C144" s="12"/>
      <c r="D144" s="12"/>
      <c r="E144" s="27"/>
      <c r="F144" s="13"/>
    </row>
    <row r="145" spans="1:6" x14ac:dyDescent="0.2">
      <c r="A145" s="12"/>
      <c r="B145" s="16"/>
      <c r="C145" s="12"/>
      <c r="D145" s="12"/>
      <c r="E145" s="27"/>
      <c r="F145" s="13"/>
    </row>
    <row r="146" spans="1:6" x14ac:dyDescent="0.2">
      <c r="A146" s="12"/>
      <c r="B146" s="16"/>
      <c r="C146" s="12"/>
      <c r="D146" s="12"/>
      <c r="E146" s="27"/>
      <c r="F146" s="13"/>
    </row>
    <row r="147" spans="1:6" x14ac:dyDescent="0.2">
      <c r="A147" s="12"/>
      <c r="B147" s="16"/>
      <c r="C147" s="12"/>
      <c r="D147" s="12"/>
      <c r="E147" s="27"/>
      <c r="F147" s="13"/>
    </row>
    <row r="148" spans="1:6" x14ac:dyDescent="0.2">
      <c r="A148" s="12"/>
      <c r="B148" s="16"/>
      <c r="C148" s="12"/>
      <c r="D148" s="12"/>
      <c r="E148" s="27"/>
      <c r="F148" s="13"/>
    </row>
    <row r="149" spans="1:6" x14ac:dyDescent="0.2">
      <c r="A149" s="19"/>
      <c r="B149" s="16"/>
      <c r="C149" s="12"/>
      <c r="D149" s="12"/>
      <c r="E149" s="27"/>
      <c r="F149" s="13"/>
    </row>
    <row r="150" spans="1:6" x14ac:dyDescent="0.2">
      <c r="A150" s="19"/>
      <c r="B150" s="16"/>
      <c r="C150" s="12"/>
      <c r="D150" s="12"/>
      <c r="E150" s="27"/>
      <c r="F150" s="13"/>
    </row>
    <row r="151" spans="1:6" x14ac:dyDescent="0.2">
      <c r="A151" s="19"/>
      <c r="B151" s="16"/>
      <c r="C151" s="12"/>
      <c r="D151" s="12"/>
      <c r="E151" s="27"/>
      <c r="F151" s="13"/>
    </row>
    <row r="152" spans="1:6" x14ac:dyDescent="0.2">
      <c r="A152" s="19"/>
      <c r="B152" s="16"/>
      <c r="C152" s="12"/>
      <c r="D152" s="12"/>
      <c r="E152" s="27"/>
      <c r="F152" s="13"/>
    </row>
    <row r="153" spans="1:6" x14ac:dyDescent="0.2">
      <c r="A153" s="19"/>
      <c r="B153" s="16"/>
      <c r="C153" s="12"/>
      <c r="D153" s="12"/>
      <c r="E153" s="27"/>
      <c r="F153" s="13"/>
    </row>
    <row r="154" spans="1:6" x14ac:dyDescent="0.2">
      <c r="A154" s="19"/>
      <c r="B154" s="16"/>
      <c r="C154" s="12"/>
      <c r="D154" s="12"/>
      <c r="E154" s="27"/>
      <c r="F154" s="13"/>
    </row>
    <row r="155" spans="1:6" x14ac:dyDescent="0.2">
      <c r="A155" s="19"/>
      <c r="B155" s="16"/>
      <c r="C155" s="12"/>
      <c r="D155" s="12"/>
      <c r="E155" s="27"/>
      <c r="F155" s="13"/>
    </row>
    <row r="156" spans="1:6" x14ac:dyDescent="0.2">
      <c r="A156" s="19"/>
      <c r="B156" s="16"/>
      <c r="C156" s="12"/>
      <c r="D156" s="12"/>
      <c r="E156" s="27"/>
      <c r="F156" s="13"/>
    </row>
    <row r="157" spans="1:6" x14ac:dyDescent="0.2">
      <c r="A157" s="19"/>
      <c r="B157" s="16"/>
      <c r="C157" s="12"/>
      <c r="D157" s="19"/>
      <c r="E157" s="27"/>
      <c r="F157" s="13"/>
    </row>
    <row r="158" spans="1:6" x14ac:dyDescent="0.2">
      <c r="A158" s="33"/>
      <c r="B158" s="31"/>
      <c r="C158" s="12"/>
      <c r="D158" s="12"/>
      <c r="E158" s="27"/>
      <c r="F158" s="13"/>
    </row>
    <row r="159" spans="1:6" x14ac:dyDescent="0.2">
      <c r="A159" s="19"/>
      <c r="B159" s="19"/>
      <c r="C159" s="12"/>
      <c r="D159" s="12"/>
      <c r="E159" s="27"/>
      <c r="F159" s="13"/>
    </row>
    <row r="160" spans="1:6" x14ac:dyDescent="0.2">
      <c r="A160" s="19"/>
      <c r="B160" s="19"/>
      <c r="C160" s="12"/>
      <c r="D160" s="12"/>
      <c r="E160" s="27"/>
      <c r="F160" s="13"/>
    </row>
    <row r="161" spans="1:6" x14ac:dyDescent="0.2">
      <c r="A161" s="19"/>
      <c r="B161" s="19"/>
      <c r="C161" s="12"/>
      <c r="D161" s="12"/>
      <c r="E161" s="27"/>
      <c r="F161" s="13"/>
    </row>
    <row r="162" spans="1:6" x14ac:dyDescent="0.2">
      <c r="A162" s="19"/>
      <c r="B162" s="19"/>
      <c r="C162" s="12"/>
      <c r="D162" s="12"/>
      <c r="E162" s="27"/>
      <c r="F162" s="13"/>
    </row>
    <row r="163" spans="1:6" x14ac:dyDescent="0.2">
      <c r="A163" s="12"/>
      <c r="B163" s="16"/>
      <c r="C163" s="12"/>
      <c r="D163" s="21"/>
      <c r="E163" s="13"/>
      <c r="F163" s="13"/>
    </row>
    <row r="164" spans="1:6" x14ac:dyDescent="0.2">
      <c r="A164" s="19"/>
      <c r="B164" s="16"/>
      <c r="C164" s="19"/>
      <c r="D164" s="16"/>
      <c r="E164" s="13"/>
      <c r="F164" s="13"/>
    </row>
    <row r="165" spans="1:6" ht="12.75" customHeight="1" x14ac:dyDescent="0.2">
      <c r="A165" s="798">
        <v>1400</v>
      </c>
      <c r="B165" s="803" t="s">
        <v>15</v>
      </c>
      <c r="C165" s="804"/>
      <c r="D165" s="804"/>
      <c r="E165" s="805"/>
      <c r="F165" s="809"/>
    </row>
    <row r="166" spans="1:6" ht="12.75" customHeight="1" x14ac:dyDescent="0.2">
      <c r="A166" s="802"/>
      <c r="B166" s="806"/>
      <c r="C166" s="807"/>
      <c r="D166" s="807"/>
      <c r="E166" s="808"/>
      <c r="F166" s="810"/>
    </row>
  </sheetData>
  <mergeCells count="30">
    <mergeCell ref="B116:E116"/>
    <mergeCell ref="A165:A166"/>
    <mergeCell ref="B165:E166"/>
    <mergeCell ref="F165:F166"/>
    <mergeCell ref="A114:A115"/>
    <mergeCell ref="B114:B115"/>
    <mergeCell ref="C114:C115"/>
    <mergeCell ref="D114:D115"/>
    <mergeCell ref="B60:E60"/>
    <mergeCell ref="A111:A112"/>
    <mergeCell ref="B111:E112"/>
    <mergeCell ref="E114:E115"/>
    <mergeCell ref="F114:F115"/>
    <mergeCell ref="F111:F112"/>
    <mergeCell ref="B105:B106"/>
    <mergeCell ref="A55:A56"/>
    <mergeCell ref="B55:E56"/>
    <mergeCell ref="F55:F56"/>
    <mergeCell ref="A58:A59"/>
    <mergeCell ref="B58:B59"/>
    <mergeCell ref="C58:C59"/>
    <mergeCell ref="D58:D59"/>
    <mergeCell ref="E58:E59"/>
    <mergeCell ref="F58:F59"/>
    <mergeCell ref="F2:F3"/>
    <mergeCell ref="A2:A3"/>
    <mergeCell ref="B2:B3"/>
    <mergeCell ref="C2:C3"/>
    <mergeCell ref="D2:D3"/>
    <mergeCell ref="E2:E3"/>
  </mergeCells>
  <phoneticPr fontId="11" type="noConversion"/>
  <pageMargins left="0.74803149606299213" right="0.43307086614173229" top="0.98425196850393704" bottom="0.98425196850393704" header="0.51181102362204722" footer="0.51181102362204722"/>
  <pageSetup paperSize="9" firstPageNumber="3" orientation="portrait" useFirstPageNumber="1" r:id="rId1"/>
  <headerFooter alignWithMargins="0">
    <oddHeader>&amp;L&amp;"Arial Narrow,Bold"MAHWELERENG ROADS AND STORM-WATER
SCHEDULE A: ROADWORKS&amp;R&amp;"Arial Narrow,Regular"
&amp;"Arial Narrow,Bold"SECTION 1400</oddHeader>
  </headerFooter>
  <rowBreaks count="2" manualBreakCount="2">
    <brk id="56" max="16383" man="1"/>
    <brk id="1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48"/>
  <sheetViews>
    <sheetView view="pageBreakPreview" topLeftCell="A7" zoomScaleNormal="100" zoomScaleSheetLayoutView="100" workbookViewId="0">
      <selection activeCell="D5" sqref="D5"/>
    </sheetView>
  </sheetViews>
  <sheetFormatPr defaultRowHeight="12.75" x14ac:dyDescent="0.2"/>
  <cols>
    <col min="1" max="1" width="8.28515625" style="87" customWidth="1"/>
    <col min="2" max="2" width="40.7109375" style="87" customWidth="1"/>
    <col min="3" max="3" width="9.42578125" style="87" customWidth="1"/>
    <col min="4" max="5" width="10.7109375" style="87" customWidth="1"/>
    <col min="6" max="6" width="12.28515625" style="87" customWidth="1"/>
    <col min="7" max="16384" width="9.140625" style="87"/>
  </cols>
  <sheetData>
    <row r="2" spans="1:6" x14ac:dyDescent="0.2">
      <c r="A2" s="777" t="s">
        <v>2</v>
      </c>
      <c r="B2" s="775" t="s">
        <v>3</v>
      </c>
      <c r="C2" s="777" t="s">
        <v>4</v>
      </c>
      <c r="D2" s="775" t="s">
        <v>5</v>
      </c>
      <c r="E2" s="777" t="s">
        <v>6</v>
      </c>
      <c r="F2" s="777" t="s">
        <v>7</v>
      </c>
    </row>
    <row r="3" spans="1:6" x14ac:dyDescent="0.2">
      <c r="A3" s="779"/>
      <c r="B3" s="782"/>
      <c r="C3" s="779"/>
      <c r="D3" s="782"/>
      <c r="E3" s="779"/>
      <c r="F3" s="779"/>
    </row>
    <row r="4" spans="1:6" s="95" customFormat="1" ht="27.75" customHeight="1" x14ac:dyDescent="0.2">
      <c r="A4" s="336">
        <v>1500</v>
      </c>
      <c r="B4" s="383" t="s">
        <v>35</v>
      </c>
      <c r="C4" s="337"/>
      <c r="D4" s="338"/>
      <c r="E4" s="339"/>
      <c r="F4" s="339"/>
    </row>
    <row r="5" spans="1:6" s="95" customFormat="1" ht="24" x14ac:dyDescent="0.2">
      <c r="A5" s="36" t="s">
        <v>506</v>
      </c>
      <c r="B5" s="399" t="s">
        <v>505</v>
      </c>
      <c r="C5" s="83" t="s">
        <v>36</v>
      </c>
      <c r="D5" s="79">
        <f>5.5+1</f>
        <v>6.5</v>
      </c>
      <c r="E5" s="82"/>
      <c r="F5" s="82"/>
    </row>
    <row r="6" spans="1:6" ht="12.75" customHeight="1" x14ac:dyDescent="0.2">
      <c r="A6" s="83"/>
      <c r="B6" s="4"/>
      <c r="C6" s="83"/>
      <c r="D6" s="34"/>
      <c r="E6" s="35"/>
      <c r="F6" s="35"/>
    </row>
    <row r="7" spans="1:6" ht="72" x14ac:dyDescent="0.2">
      <c r="A7" s="36" t="s">
        <v>41</v>
      </c>
      <c r="B7" s="241" t="s">
        <v>327</v>
      </c>
      <c r="C7" s="83"/>
      <c r="D7" s="79"/>
      <c r="E7" s="82"/>
      <c r="F7" s="82"/>
    </row>
    <row r="8" spans="1:6" ht="12.75" customHeight="1" x14ac:dyDescent="0.2">
      <c r="A8" s="36"/>
      <c r="B8" s="37"/>
      <c r="C8" s="83"/>
      <c r="D8" s="79"/>
      <c r="E8" s="82"/>
      <c r="F8" s="82"/>
    </row>
    <row r="9" spans="1:6" ht="12.75" customHeight="1" x14ac:dyDescent="0.2">
      <c r="A9" s="594"/>
      <c r="B9" s="34" t="s">
        <v>37</v>
      </c>
      <c r="C9" s="83" t="s">
        <v>40</v>
      </c>
      <c r="D9" s="79">
        <f>(22*6*8)+(22*6*4)</f>
        <v>1584</v>
      </c>
      <c r="E9" s="82"/>
      <c r="F9" s="82"/>
    </row>
    <row r="10" spans="1:6" ht="12.75" customHeight="1" x14ac:dyDescent="0.2">
      <c r="A10" s="503"/>
      <c r="B10" s="34"/>
      <c r="C10" s="83"/>
      <c r="D10" s="79"/>
      <c r="E10" s="82"/>
      <c r="F10" s="82"/>
    </row>
    <row r="11" spans="1:6" ht="12.75" customHeight="1" x14ac:dyDescent="0.2">
      <c r="A11" s="594"/>
      <c r="B11" s="34" t="s">
        <v>38</v>
      </c>
      <c r="C11" s="83" t="s">
        <v>19</v>
      </c>
      <c r="D11" s="79">
        <f>6+3</f>
        <v>9</v>
      </c>
      <c r="E11" s="82"/>
      <c r="F11" s="82"/>
    </row>
    <row r="12" spans="1:6" ht="12.75" customHeight="1" x14ac:dyDescent="0.2">
      <c r="A12" s="83"/>
      <c r="B12" s="34"/>
      <c r="C12" s="83"/>
      <c r="D12" s="79"/>
      <c r="E12" s="82"/>
      <c r="F12" s="82"/>
    </row>
    <row r="13" spans="1:6" ht="12.75" customHeight="1" x14ac:dyDescent="0.2">
      <c r="A13" s="83"/>
      <c r="B13" s="78" t="s">
        <v>310</v>
      </c>
      <c r="C13" s="83" t="s">
        <v>19</v>
      </c>
      <c r="D13" s="79">
        <f>6+2</f>
        <v>8</v>
      </c>
      <c r="E13" s="82"/>
      <c r="F13" s="82"/>
    </row>
    <row r="14" spans="1:6" ht="12.75" customHeight="1" x14ac:dyDescent="0.2">
      <c r="A14" s="83"/>
      <c r="B14" s="78"/>
      <c r="C14" s="83"/>
      <c r="D14" s="79"/>
      <c r="E14" s="82"/>
      <c r="F14" s="82"/>
    </row>
    <row r="15" spans="1:6" ht="12.75" customHeight="1" x14ac:dyDescent="0.2">
      <c r="A15" s="83"/>
      <c r="B15" s="78" t="s">
        <v>311</v>
      </c>
      <c r="C15" s="83" t="s">
        <v>19</v>
      </c>
      <c r="D15" s="79">
        <f>6+2</f>
        <v>8</v>
      </c>
      <c r="E15" s="82"/>
      <c r="F15" s="82"/>
    </row>
    <row r="16" spans="1:6" ht="12.75" customHeight="1" x14ac:dyDescent="0.2">
      <c r="A16" s="83"/>
      <c r="B16" s="78"/>
      <c r="C16" s="83"/>
      <c r="D16" s="79"/>
      <c r="E16" s="82"/>
      <c r="F16" s="82"/>
    </row>
    <row r="17" spans="1:6" ht="12.75" customHeight="1" x14ac:dyDescent="0.2">
      <c r="A17" s="83"/>
      <c r="B17" s="78" t="s">
        <v>312</v>
      </c>
      <c r="C17" s="83" t="s">
        <v>19</v>
      </c>
      <c r="D17" s="79">
        <f>6+2</f>
        <v>8</v>
      </c>
      <c r="E17" s="82"/>
      <c r="F17" s="82"/>
    </row>
    <row r="18" spans="1:6" ht="12.75" customHeight="1" x14ac:dyDescent="0.2">
      <c r="A18" s="83"/>
      <c r="B18" s="78"/>
      <c r="C18" s="83"/>
      <c r="D18" s="79"/>
      <c r="E18" s="82"/>
      <c r="F18" s="82"/>
    </row>
    <row r="19" spans="1:6" ht="12.75" customHeight="1" x14ac:dyDescent="0.2">
      <c r="A19" s="83"/>
      <c r="B19" s="78" t="s">
        <v>313</v>
      </c>
      <c r="C19" s="83"/>
      <c r="D19" s="79"/>
      <c r="E19" s="82"/>
      <c r="F19" s="82"/>
    </row>
    <row r="20" spans="1:6" ht="12.75" customHeight="1" x14ac:dyDescent="0.2">
      <c r="A20" s="83"/>
      <c r="B20" s="78"/>
      <c r="C20" s="83"/>
      <c r="D20" s="79"/>
      <c r="E20" s="82"/>
      <c r="F20" s="82"/>
    </row>
    <row r="21" spans="1:6" ht="12.75" customHeight="1" x14ac:dyDescent="0.2">
      <c r="A21" s="83"/>
      <c r="B21" s="78" t="s">
        <v>314</v>
      </c>
      <c r="C21" s="83"/>
      <c r="D21" s="79"/>
      <c r="E21" s="82"/>
      <c r="F21" s="82"/>
    </row>
    <row r="22" spans="1:6" ht="12.75" customHeight="1" x14ac:dyDescent="0.2">
      <c r="A22" s="83"/>
      <c r="B22" s="78"/>
      <c r="C22" s="83"/>
      <c r="D22" s="79"/>
      <c r="E22" s="82"/>
      <c r="F22" s="82"/>
    </row>
    <row r="23" spans="1:6" ht="12.75" customHeight="1" x14ac:dyDescent="0.2">
      <c r="A23" s="83"/>
      <c r="B23" s="78" t="s">
        <v>315</v>
      </c>
      <c r="C23" s="83" t="s">
        <v>19</v>
      </c>
      <c r="D23" s="79">
        <f>24+4</f>
        <v>28</v>
      </c>
      <c r="E23" s="82"/>
      <c r="F23" s="82"/>
    </row>
    <row r="24" spans="1:6" ht="12.75" customHeight="1" x14ac:dyDescent="0.2">
      <c r="A24" s="83"/>
      <c r="B24" s="78"/>
      <c r="C24" s="83"/>
      <c r="D24" s="79"/>
      <c r="E24" s="82"/>
      <c r="F24" s="82"/>
    </row>
    <row r="25" spans="1:6" ht="12.75" customHeight="1" x14ac:dyDescent="0.2">
      <c r="A25" s="83"/>
      <c r="B25" s="78" t="s">
        <v>316</v>
      </c>
      <c r="C25" s="83" t="s">
        <v>19</v>
      </c>
      <c r="D25" s="79">
        <f>10+5</f>
        <v>15</v>
      </c>
      <c r="E25" s="82"/>
      <c r="F25" s="82"/>
    </row>
    <row r="26" spans="1:6" ht="12.75" customHeight="1" x14ac:dyDescent="0.2">
      <c r="A26" s="83"/>
      <c r="B26" s="34"/>
      <c r="C26" s="83"/>
      <c r="D26" s="79"/>
      <c r="E26" s="82"/>
      <c r="F26" s="82"/>
    </row>
    <row r="27" spans="1:6" ht="12.75" customHeight="1" x14ac:dyDescent="0.2">
      <c r="A27" s="83"/>
      <c r="B27" s="34" t="s">
        <v>39</v>
      </c>
      <c r="C27" s="83" t="s">
        <v>19</v>
      </c>
      <c r="D27" s="79"/>
      <c r="E27" s="82"/>
      <c r="F27" s="82" t="s">
        <v>93</v>
      </c>
    </row>
    <row r="28" spans="1:6" ht="12.75" customHeight="1" x14ac:dyDescent="0.2">
      <c r="A28" s="83"/>
      <c r="B28" s="34"/>
      <c r="C28" s="83"/>
      <c r="D28" s="79"/>
      <c r="E28" s="82"/>
      <c r="F28" s="82"/>
    </row>
    <row r="29" spans="1:6" ht="12.75" customHeight="1" x14ac:dyDescent="0.2">
      <c r="A29" s="83"/>
      <c r="B29" s="34" t="s">
        <v>22</v>
      </c>
      <c r="C29" s="83" t="s">
        <v>19</v>
      </c>
      <c r="D29" s="79">
        <f>4*3</f>
        <v>12</v>
      </c>
      <c r="E29" s="82"/>
      <c r="F29" s="82"/>
    </row>
    <row r="30" spans="1:6" ht="12.75" customHeight="1" x14ac:dyDescent="0.2">
      <c r="A30" s="83"/>
      <c r="B30" s="34"/>
      <c r="C30" s="83"/>
      <c r="D30" s="79"/>
      <c r="E30" s="82"/>
      <c r="F30" s="82"/>
    </row>
    <row r="31" spans="1:6" ht="12.75" customHeight="1" x14ac:dyDescent="0.2">
      <c r="A31" s="83" t="s">
        <v>84</v>
      </c>
      <c r="B31" s="34" t="s">
        <v>80</v>
      </c>
      <c r="C31" s="83"/>
      <c r="D31" s="79"/>
      <c r="E31" s="82"/>
      <c r="F31" s="82"/>
    </row>
    <row r="32" spans="1:6" ht="12.75" customHeight="1" x14ac:dyDescent="0.2">
      <c r="A32" s="83"/>
      <c r="B32" s="34" t="s">
        <v>82</v>
      </c>
      <c r="C32" s="83"/>
      <c r="D32" s="79"/>
      <c r="E32" s="82"/>
      <c r="F32" s="82"/>
    </row>
    <row r="33" spans="1:6" ht="12.75" customHeight="1" x14ac:dyDescent="0.2">
      <c r="A33" s="83"/>
      <c r="B33" s="34" t="s">
        <v>81</v>
      </c>
      <c r="C33" s="83"/>
      <c r="D33" s="79"/>
      <c r="E33" s="82"/>
      <c r="F33" s="82"/>
    </row>
    <row r="34" spans="1:6" ht="12.75" customHeight="1" x14ac:dyDescent="0.2">
      <c r="A34" s="83"/>
      <c r="B34" s="34" t="s">
        <v>83</v>
      </c>
      <c r="C34" s="83" t="s">
        <v>19</v>
      </c>
      <c r="D34" s="79">
        <v>2</v>
      </c>
      <c r="E34" s="82"/>
      <c r="F34" s="82"/>
    </row>
    <row r="35" spans="1:6" ht="12.75" customHeight="1" x14ac:dyDescent="0.2">
      <c r="A35" s="83"/>
      <c r="B35" s="38"/>
      <c r="C35" s="38"/>
      <c r="D35" s="38"/>
      <c r="E35" s="38"/>
      <c r="F35" s="38"/>
    </row>
    <row r="36" spans="1:6" ht="12.75" customHeight="1" x14ac:dyDescent="0.2">
      <c r="A36" s="71" t="s">
        <v>186</v>
      </c>
      <c r="B36" s="69" t="s">
        <v>187</v>
      </c>
      <c r="C36" s="38"/>
      <c r="D36" s="38"/>
      <c r="E36" s="38"/>
      <c r="F36" s="38"/>
    </row>
    <row r="37" spans="1:6" ht="12.75" customHeight="1" x14ac:dyDescent="0.2">
      <c r="A37" s="83"/>
      <c r="B37" s="69" t="s">
        <v>188</v>
      </c>
      <c r="C37" s="38"/>
      <c r="D37" s="38"/>
      <c r="E37" s="38"/>
      <c r="F37" s="38"/>
    </row>
    <row r="38" spans="1:6" ht="12.75" customHeight="1" x14ac:dyDescent="0.2">
      <c r="A38" s="83"/>
      <c r="B38" s="34" t="s">
        <v>189</v>
      </c>
      <c r="C38" s="72" t="s">
        <v>19</v>
      </c>
      <c r="D38" s="72"/>
      <c r="E38" s="39"/>
      <c r="F38" s="72" t="s">
        <v>93</v>
      </c>
    </row>
    <row r="39" spans="1:6" ht="12.75" customHeight="1" x14ac:dyDescent="0.2">
      <c r="A39" s="38"/>
      <c r="B39" s="38"/>
      <c r="C39" s="38"/>
      <c r="D39" s="72"/>
      <c r="E39" s="39"/>
      <c r="F39" s="72"/>
    </row>
    <row r="40" spans="1:6" ht="12.75" customHeight="1" x14ac:dyDescent="0.2">
      <c r="A40" s="83"/>
      <c r="B40" s="34" t="s">
        <v>190</v>
      </c>
      <c r="C40" s="83" t="s">
        <v>191</v>
      </c>
      <c r="D40" s="40"/>
      <c r="E40" s="39"/>
      <c r="F40" s="39" t="s">
        <v>93</v>
      </c>
    </row>
    <row r="41" spans="1:6" ht="12.75" customHeight="1" x14ac:dyDescent="0.2">
      <c r="A41" s="83"/>
      <c r="B41" s="34"/>
      <c r="C41" s="83"/>
      <c r="D41" s="79"/>
      <c r="E41" s="82"/>
      <c r="F41" s="82"/>
    </row>
    <row r="42" spans="1:6" ht="12.75" customHeight="1" x14ac:dyDescent="0.2">
      <c r="A42" s="83"/>
      <c r="B42" s="34"/>
      <c r="C42" s="83"/>
      <c r="D42" s="79"/>
      <c r="E42" s="82"/>
      <c r="F42" s="82"/>
    </row>
    <row r="43" spans="1:6" ht="12.75" customHeight="1" x14ac:dyDescent="0.2">
      <c r="A43" s="83"/>
      <c r="B43" s="34"/>
      <c r="C43" s="83"/>
      <c r="D43" s="79"/>
      <c r="E43" s="82"/>
      <c r="F43" s="82"/>
    </row>
    <row r="44" spans="1:6" ht="12.75" customHeight="1" x14ac:dyDescent="0.2">
      <c r="A44" s="83"/>
      <c r="B44" s="34"/>
      <c r="C44" s="83"/>
      <c r="D44" s="79"/>
      <c r="E44" s="82"/>
      <c r="F44" s="82"/>
    </row>
    <row r="45" spans="1:6" ht="12.75" customHeight="1" x14ac:dyDescent="0.2">
      <c r="A45" s="83"/>
      <c r="B45" s="34"/>
      <c r="C45" s="83"/>
      <c r="D45" s="79"/>
      <c r="E45" s="82"/>
      <c r="F45" s="82"/>
    </row>
    <row r="46" spans="1:6" ht="12.75" customHeight="1" x14ac:dyDescent="0.2">
      <c r="A46" s="38"/>
      <c r="B46" s="38"/>
      <c r="C46" s="38"/>
      <c r="D46" s="72"/>
      <c r="E46" s="39"/>
      <c r="F46" s="72"/>
    </row>
    <row r="47" spans="1:6" ht="12.75" customHeight="1" x14ac:dyDescent="0.2">
      <c r="A47" s="777">
        <v>1500</v>
      </c>
      <c r="B47" s="786" t="s">
        <v>15</v>
      </c>
      <c r="C47" s="787"/>
      <c r="D47" s="787"/>
      <c r="E47" s="788"/>
      <c r="F47" s="783"/>
    </row>
    <row r="48" spans="1:6" ht="12.75" customHeight="1" x14ac:dyDescent="0.2">
      <c r="A48" s="785"/>
      <c r="B48" s="789"/>
      <c r="C48" s="790"/>
      <c r="D48" s="790"/>
      <c r="E48" s="791"/>
      <c r="F48" s="784"/>
    </row>
  </sheetData>
  <mergeCells count="9">
    <mergeCell ref="E2:E3"/>
    <mergeCell ref="F2:F3"/>
    <mergeCell ref="A47:A48"/>
    <mergeCell ref="B47:E48"/>
    <mergeCell ref="F47:F48"/>
    <mergeCell ref="A2:A3"/>
    <mergeCell ref="B2:B3"/>
    <mergeCell ref="C2:C3"/>
    <mergeCell ref="D2:D3"/>
  </mergeCells>
  <phoneticPr fontId="11" type="noConversion"/>
  <pageMargins left="0.74803149606299213" right="0.43307086614173229" top="0.98425196850393704" bottom="0.98425196850393704" header="0.51181102362204722" footer="0.51181102362204722"/>
  <pageSetup paperSize="9" firstPageNumber="6" orientation="portrait" useFirstPageNumber="1" r:id="rId1"/>
  <headerFooter alignWithMargins="0">
    <oddHeader>&amp;L&amp;"Arial Narrow,Bold"MAHWELERENG ROADS AND STORM-WATER
SCHEDULE A: ROADWORKS&amp;R&amp;"Arial Narrow,Regular"
&amp;"Arial Narrow,Bold"SECTION 1500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1"/>
  <dimension ref="A2:J588"/>
  <sheetViews>
    <sheetView view="pageBreakPreview" topLeftCell="A16" zoomScaleNormal="100" zoomScaleSheetLayoutView="100" workbookViewId="0">
      <selection activeCell="D41" sqref="D41"/>
    </sheetView>
  </sheetViews>
  <sheetFormatPr defaultRowHeight="12.75" x14ac:dyDescent="0.2"/>
  <cols>
    <col min="1" max="1" width="9.140625" style="222" customWidth="1"/>
    <col min="2" max="2" width="42.5703125" style="222" customWidth="1"/>
    <col min="3" max="3" width="7.7109375" style="222" customWidth="1"/>
    <col min="4" max="4" width="10.7109375" style="222" customWidth="1"/>
    <col min="5" max="5" width="10" style="222" customWidth="1"/>
    <col min="6" max="6" width="11.7109375" style="222" customWidth="1"/>
    <col min="7" max="7" width="9.140625" style="222"/>
    <col min="8" max="8" width="9.28515625" style="222" customWidth="1"/>
    <col min="9" max="9" width="9.140625" style="222"/>
    <col min="10" max="10" width="17.85546875" style="222" customWidth="1"/>
    <col min="11" max="16384" width="9.140625" style="222"/>
  </cols>
  <sheetData>
    <row r="2" spans="1:10" x14ac:dyDescent="0.2">
      <c r="A2" s="777" t="s">
        <v>2</v>
      </c>
      <c r="B2" s="775" t="s">
        <v>3</v>
      </c>
      <c r="C2" s="777" t="s">
        <v>4</v>
      </c>
      <c r="D2" s="775" t="s">
        <v>5</v>
      </c>
      <c r="E2" s="777" t="s">
        <v>6</v>
      </c>
      <c r="F2" s="777" t="s">
        <v>7</v>
      </c>
    </row>
    <row r="3" spans="1:10" x14ac:dyDescent="0.2">
      <c r="A3" s="813"/>
      <c r="B3" s="815"/>
      <c r="C3" s="813"/>
      <c r="D3" s="815"/>
      <c r="E3" s="813"/>
      <c r="F3" s="813"/>
    </row>
    <row r="4" spans="1:10" x14ac:dyDescent="0.2">
      <c r="A4" s="242"/>
      <c r="B4" s="243"/>
      <c r="C4" s="244"/>
      <c r="D4" s="245"/>
      <c r="E4" s="246"/>
      <c r="F4" s="215"/>
    </row>
    <row r="5" spans="1:10" x14ac:dyDescent="0.2">
      <c r="A5" s="242">
        <v>1700</v>
      </c>
      <c r="B5" s="243" t="s">
        <v>60</v>
      </c>
      <c r="C5" s="244"/>
      <c r="D5" s="245"/>
      <c r="E5" s="246"/>
      <c r="F5" s="215"/>
    </row>
    <row r="6" spans="1:10" x14ac:dyDescent="0.2">
      <c r="A6" s="242"/>
      <c r="B6" s="247"/>
      <c r="C6" s="253"/>
      <c r="D6" s="248"/>
      <c r="E6" s="249"/>
      <c r="F6" s="215"/>
    </row>
    <row r="7" spans="1:10" x14ac:dyDescent="0.2">
      <c r="A7" s="814" t="s">
        <v>272</v>
      </c>
      <c r="B7" s="247" t="s">
        <v>61</v>
      </c>
      <c r="C7" s="229"/>
      <c r="D7" s="250"/>
      <c r="E7" s="251"/>
      <c r="F7" s="229"/>
    </row>
    <row r="8" spans="1:10" ht="15" customHeight="1" x14ac:dyDescent="0.2">
      <c r="A8" s="814"/>
      <c r="B8" s="247"/>
      <c r="C8" s="226"/>
      <c r="D8" s="240"/>
      <c r="E8" s="215"/>
      <c r="F8" s="215"/>
    </row>
    <row r="9" spans="1:10" x14ac:dyDescent="0.2">
      <c r="A9" s="242"/>
      <c r="B9" s="390" t="s">
        <v>517</v>
      </c>
      <c r="C9" s="7"/>
      <c r="D9" s="239"/>
      <c r="E9" s="215"/>
      <c r="F9" s="215"/>
    </row>
    <row r="10" spans="1:10" x14ac:dyDescent="0.2">
      <c r="A10" s="242"/>
      <c r="B10" s="229"/>
      <c r="C10" s="7"/>
      <c r="D10" s="239"/>
      <c r="E10" s="215"/>
      <c r="F10" s="215"/>
    </row>
    <row r="11" spans="1:10" x14ac:dyDescent="0.2">
      <c r="A11" s="216"/>
      <c r="B11" s="390" t="s">
        <v>518</v>
      </c>
      <c r="C11" s="7" t="s">
        <v>62</v>
      </c>
      <c r="D11" s="239">
        <f>(5500*12)/10000</f>
        <v>6.6</v>
      </c>
      <c r="E11" s="215"/>
      <c r="F11" s="215"/>
      <c r="J11" s="394"/>
    </row>
    <row r="12" spans="1:10" x14ac:dyDescent="0.2">
      <c r="A12" s="216"/>
      <c r="B12" s="229"/>
      <c r="C12" s="7"/>
      <c r="D12" s="240"/>
      <c r="E12" s="215"/>
      <c r="F12" s="215"/>
    </row>
    <row r="13" spans="1:10" x14ac:dyDescent="0.2">
      <c r="A13" s="216"/>
      <c r="B13" s="390" t="s">
        <v>519</v>
      </c>
      <c r="C13" s="7" t="s">
        <v>62</v>
      </c>
      <c r="D13" s="239">
        <f>(300*200)/10000</f>
        <v>6</v>
      </c>
      <c r="E13" s="215"/>
      <c r="F13" s="215"/>
    </row>
    <row r="14" spans="1:10" x14ac:dyDescent="0.2">
      <c r="A14" s="216"/>
      <c r="B14" s="229"/>
      <c r="C14" s="7"/>
      <c r="D14" s="239"/>
      <c r="E14" s="215"/>
      <c r="F14" s="215"/>
    </row>
    <row r="15" spans="1:10" x14ac:dyDescent="0.2">
      <c r="A15" s="380">
        <v>17.04</v>
      </c>
      <c r="B15" s="247" t="s">
        <v>591</v>
      </c>
      <c r="C15" s="7" t="s">
        <v>18</v>
      </c>
      <c r="D15" s="240">
        <v>150</v>
      </c>
      <c r="E15" s="215"/>
      <c r="F15" s="215"/>
    </row>
    <row r="16" spans="1:10" ht="15.75" customHeight="1" x14ac:dyDescent="0.2">
      <c r="A16" s="380"/>
      <c r="B16" s="247"/>
      <c r="C16" s="226"/>
      <c r="D16" s="240"/>
      <c r="E16" s="215"/>
      <c r="F16" s="215"/>
    </row>
    <row r="17" spans="1:8" x14ac:dyDescent="0.2">
      <c r="A17" s="242">
        <v>17.05</v>
      </c>
      <c r="B17" s="229" t="s">
        <v>592</v>
      </c>
      <c r="C17" s="226"/>
      <c r="D17" s="240"/>
      <c r="E17" s="215"/>
      <c r="F17" s="215"/>
    </row>
    <row r="18" spans="1:8" x14ac:dyDescent="0.2">
      <c r="A18" s="816"/>
      <c r="B18" s="247"/>
      <c r="C18" s="226"/>
      <c r="D18" s="240"/>
      <c r="E18" s="215"/>
      <c r="F18" s="215"/>
    </row>
    <row r="19" spans="1:8" ht="16.5" customHeight="1" x14ac:dyDescent="0.2">
      <c r="A19" s="816"/>
      <c r="B19" s="232" t="s">
        <v>593</v>
      </c>
      <c r="C19" s="226"/>
      <c r="D19" s="240"/>
      <c r="E19" s="215"/>
      <c r="F19" s="215"/>
      <c r="H19" s="226"/>
    </row>
    <row r="20" spans="1:8" x14ac:dyDescent="0.2">
      <c r="A20" s="242"/>
      <c r="B20" s="232" t="s">
        <v>594</v>
      </c>
      <c r="C20" s="226" t="s">
        <v>42</v>
      </c>
      <c r="D20" s="240">
        <v>120</v>
      </c>
      <c r="E20" s="215"/>
      <c r="F20" s="215"/>
    </row>
    <row r="21" spans="1:8" x14ac:dyDescent="0.2">
      <c r="A21" s="242"/>
      <c r="B21" s="229"/>
      <c r="C21" s="226"/>
      <c r="D21" s="240"/>
      <c r="E21" s="215"/>
      <c r="F21" s="495"/>
    </row>
    <row r="22" spans="1:8" x14ac:dyDescent="0.2">
      <c r="A22" s="242"/>
      <c r="B22" s="232" t="s">
        <v>595</v>
      </c>
      <c r="C22" s="226"/>
      <c r="D22" s="240"/>
      <c r="E22" s="215"/>
      <c r="F22" s="215"/>
    </row>
    <row r="23" spans="1:8" x14ac:dyDescent="0.2">
      <c r="A23" s="242"/>
      <c r="B23" s="91" t="s">
        <v>596</v>
      </c>
      <c r="C23" s="7" t="s">
        <v>42</v>
      </c>
      <c r="D23" s="240"/>
      <c r="E23" s="215"/>
      <c r="F23" s="495" t="s">
        <v>93</v>
      </c>
    </row>
    <row r="24" spans="1:8" x14ac:dyDescent="0.2">
      <c r="A24" s="242"/>
      <c r="B24" s="91"/>
      <c r="C24" s="252"/>
      <c r="D24" s="240"/>
      <c r="E24" s="215"/>
      <c r="F24" s="215"/>
    </row>
    <row r="25" spans="1:8" x14ac:dyDescent="0.2">
      <c r="A25" s="242"/>
      <c r="B25" s="232" t="s">
        <v>597</v>
      </c>
      <c r="C25" s="226"/>
      <c r="D25" s="240"/>
      <c r="E25" s="215"/>
      <c r="F25" s="215"/>
    </row>
    <row r="26" spans="1:8" x14ac:dyDescent="0.2">
      <c r="A26" s="242"/>
      <c r="B26" s="232" t="s">
        <v>598</v>
      </c>
      <c r="C26" s="226" t="s">
        <v>42</v>
      </c>
      <c r="D26" s="240"/>
      <c r="E26" s="215"/>
      <c r="F26" s="215" t="s">
        <v>93</v>
      </c>
    </row>
    <row r="27" spans="1:8" x14ac:dyDescent="0.2">
      <c r="A27" s="242"/>
      <c r="B27" s="232"/>
      <c r="C27" s="226"/>
      <c r="D27" s="240"/>
      <c r="E27" s="215"/>
      <c r="F27" s="215"/>
    </row>
    <row r="28" spans="1:8" x14ac:dyDescent="0.2">
      <c r="A28" s="242"/>
      <c r="B28" s="232" t="s">
        <v>599</v>
      </c>
      <c r="C28" s="226"/>
      <c r="D28" s="240"/>
      <c r="E28" s="215"/>
      <c r="F28" s="215"/>
    </row>
    <row r="29" spans="1:8" x14ac:dyDescent="0.2">
      <c r="A29" s="284"/>
      <c r="B29" s="398" t="s">
        <v>600</v>
      </c>
      <c r="C29" s="7" t="s">
        <v>42</v>
      </c>
      <c r="D29" s="240"/>
      <c r="E29" s="215"/>
      <c r="F29" s="215" t="s">
        <v>93</v>
      </c>
    </row>
    <row r="30" spans="1:8" x14ac:dyDescent="0.2">
      <c r="A30" s="284"/>
      <c r="B30" s="398"/>
      <c r="C30" s="7"/>
      <c r="D30" s="240"/>
      <c r="E30" s="215"/>
      <c r="F30" s="215"/>
    </row>
    <row r="31" spans="1:8" ht="38.25" x14ac:dyDescent="0.2">
      <c r="A31" s="284" t="s">
        <v>601</v>
      </c>
      <c r="B31" s="711" t="s">
        <v>602</v>
      </c>
      <c r="C31" s="7" t="s">
        <v>18</v>
      </c>
      <c r="D31" s="240">
        <v>315</v>
      </c>
      <c r="E31" s="215"/>
      <c r="F31" s="215"/>
    </row>
    <row r="32" spans="1:8" x14ac:dyDescent="0.2">
      <c r="A32" s="284"/>
      <c r="B32" s="398"/>
      <c r="C32" s="7"/>
      <c r="D32" s="240"/>
      <c r="E32" s="215"/>
      <c r="F32" s="215"/>
    </row>
    <row r="33" spans="1:6" ht="38.25" x14ac:dyDescent="0.2">
      <c r="A33" s="310" t="s">
        <v>603</v>
      </c>
      <c r="B33" s="711" t="s">
        <v>604</v>
      </c>
      <c r="C33" s="229"/>
      <c r="D33" s="229"/>
      <c r="E33" s="229"/>
      <c r="F33" s="229"/>
    </row>
    <row r="34" spans="1:6" ht="14.25" customHeight="1" x14ac:dyDescent="0.2">
      <c r="A34" s="284"/>
      <c r="B34" s="395" t="s">
        <v>605</v>
      </c>
      <c r="C34" s="226" t="s">
        <v>18</v>
      </c>
      <c r="D34" s="240">
        <f>45*7</f>
        <v>315</v>
      </c>
      <c r="E34" s="5"/>
      <c r="F34" s="215"/>
    </row>
    <row r="35" spans="1:6" ht="9.75" customHeight="1" x14ac:dyDescent="0.2">
      <c r="A35" s="284"/>
      <c r="B35" s="232"/>
      <c r="C35" s="226"/>
      <c r="D35" s="240"/>
      <c r="E35" s="5"/>
      <c r="F35" s="215"/>
    </row>
    <row r="36" spans="1:6" ht="38.25" x14ac:dyDescent="0.2">
      <c r="A36" s="312" t="s">
        <v>606</v>
      </c>
      <c r="B36" s="757" t="s">
        <v>607</v>
      </c>
      <c r="C36" s="226" t="s">
        <v>43</v>
      </c>
      <c r="D36" s="240">
        <v>25</v>
      </c>
      <c r="E36" s="5"/>
      <c r="F36" s="215"/>
    </row>
    <row r="37" spans="1:6" x14ac:dyDescent="0.2">
      <c r="A37" s="312"/>
      <c r="B37" s="232"/>
      <c r="C37" s="226"/>
      <c r="D37" s="240"/>
      <c r="E37" s="5"/>
      <c r="F37" s="215"/>
    </row>
    <row r="38" spans="1:6" x14ac:dyDescent="0.2">
      <c r="A38" s="284"/>
      <c r="B38" s="311"/>
      <c r="C38" s="226"/>
      <c r="D38" s="7"/>
      <c r="E38" s="7"/>
      <c r="F38" s="215"/>
    </row>
    <row r="39" spans="1:6" x14ac:dyDescent="0.2">
      <c r="A39" s="6"/>
      <c r="B39" s="229"/>
      <c r="C39" s="253"/>
      <c r="D39" s="229"/>
      <c r="E39" s="229"/>
      <c r="F39" s="215"/>
    </row>
    <row r="40" spans="1:6" x14ac:dyDescent="0.2">
      <c r="A40" s="6"/>
      <c r="B40" s="232"/>
      <c r="C40" s="226"/>
      <c r="D40" s="240"/>
      <c r="E40" s="5"/>
      <c r="F40" s="215"/>
    </row>
    <row r="41" spans="1:6" x14ac:dyDescent="0.2">
      <c r="A41" s="6"/>
      <c r="B41" s="232"/>
      <c r="C41" s="226"/>
      <c r="D41" s="240"/>
      <c r="E41" s="5"/>
      <c r="F41" s="215"/>
    </row>
    <row r="42" spans="1:6" x14ac:dyDescent="0.2">
      <c r="A42" s="6"/>
      <c r="B42" s="229"/>
      <c r="C42" s="253"/>
      <c r="D42" s="229"/>
      <c r="E42" s="229"/>
      <c r="F42" s="215"/>
    </row>
    <row r="43" spans="1:6" x14ac:dyDescent="0.2">
      <c r="A43" s="6"/>
      <c r="B43" s="229"/>
      <c r="C43" s="253"/>
      <c r="D43" s="229"/>
      <c r="E43" s="229"/>
      <c r="F43" s="215"/>
    </row>
    <row r="44" spans="1:6" x14ac:dyDescent="0.2">
      <c r="A44" s="6"/>
      <c r="B44" s="229"/>
      <c r="C44" s="253"/>
      <c r="D44" s="229"/>
      <c r="E44" s="229"/>
      <c r="F44" s="215"/>
    </row>
    <row r="45" spans="1:6" x14ac:dyDescent="0.2">
      <c r="A45" s="6"/>
      <c r="B45" s="229"/>
      <c r="C45" s="253"/>
      <c r="D45" s="229"/>
      <c r="E45" s="229"/>
      <c r="F45" s="215"/>
    </row>
    <row r="46" spans="1:6" x14ac:dyDescent="0.2">
      <c r="A46" s="6"/>
      <c r="B46" s="254"/>
      <c r="C46" s="232"/>
      <c r="D46" s="255"/>
      <c r="E46" s="232"/>
      <c r="F46" s="215"/>
    </row>
    <row r="47" spans="1:6" x14ac:dyDescent="0.2">
      <c r="A47" s="777">
        <v>1700</v>
      </c>
      <c r="B47" s="786" t="s">
        <v>15</v>
      </c>
      <c r="C47" s="787"/>
      <c r="D47" s="787"/>
      <c r="E47" s="788"/>
      <c r="F47" s="783"/>
    </row>
    <row r="48" spans="1:6" x14ac:dyDescent="0.2">
      <c r="A48" s="785"/>
      <c r="B48" s="789"/>
      <c r="C48" s="790"/>
      <c r="D48" s="790"/>
      <c r="E48" s="791"/>
      <c r="F48" s="784"/>
    </row>
    <row r="49" spans="1:8" x14ac:dyDescent="0.2">
      <c r="A49" s="253"/>
      <c r="B49" s="253"/>
      <c r="C49" s="253"/>
      <c r="D49" s="253"/>
      <c r="E49" s="253"/>
      <c r="F49" s="253"/>
      <c r="G49" s="253"/>
      <c r="H49" s="253"/>
    </row>
    <row r="50" spans="1:8" x14ac:dyDescent="0.2">
      <c r="A50" s="253"/>
      <c r="B50" s="253"/>
      <c r="C50" s="253"/>
      <c r="D50" s="253"/>
      <c r="E50" s="253"/>
      <c r="F50" s="253"/>
      <c r="G50" s="253"/>
      <c r="H50" s="253"/>
    </row>
    <row r="51" spans="1:8" x14ac:dyDescent="0.2">
      <c r="A51" s="253"/>
      <c r="B51" s="253"/>
      <c r="C51" s="253"/>
      <c r="D51" s="253"/>
      <c r="E51" s="253"/>
      <c r="F51" s="253"/>
      <c r="G51" s="253"/>
      <c r="H51" s="253"/>
    </row>
    <row r="52" spans="1:8" x14ac:dyDescent="0.2">
      <c r="A52" s="253"/>
      <c r="B52" s="253"/>
      <c r="C52" s="253"/>
      <c r="D52" s="253"/>
      <c r="E52" s="253"/>
      <c r="F52" s="253"/>
      <c r="G52" s="253"/>
      <c r="H52" s="253"/>
    </row>
    <row r="53" spans="1:8" x14ac:dyDescent="0.2">
      <c r="A53" s="253"/>
      <c r="B53" s="253"/>
      <c r="C53" s="253"/>
      <c r="D53" s="253"/>
      <c r="E53" s="253"/>
      <c r="F53" s="253"/>
      <c r="G53" s="253"/>
      <c r="H53" s="253"/>
    </row>
    <row r="54" spans="1:8" x14ac:dyDescent="0.2">
      <c r="A54" s="253"/>
      <c r="B54" s="253"/>
      <c r="C54" s="253"/>
      <c r="D54" s="253"/>
      <c r="E54" s="253"/>
      <c r="F54" s="253"/>
      <c r="G54" s="253"/>
      <c r="H54" s="253"/>
    </row>
    <row r="55" spans="1:8" x14ac:dyDescent="0.2">
      <c r="A55" s="253"/>
      <c r="B55" s="253"/>
      <c r="C55" s="253"/>
      <c r="D55" s="253"/>
      <c r="E55" s="253"/>
      <c r="F55" s="253"/>
      <c r="G55" s="253"/>
      <c r="H55" s="253"/>
    </row>
    <row r="56" spans="1:8" x14ac:dyDescent="0.2">
      <c r="A56" s="253"/>
      <c r="B56" s="253"/>
      <c r="C56" s="253"/>
      <c r="D56" s="253"/>
      <c r="E56" s="253"/>
      <c r="F56" s="253"/>
      <c r="G56" s="253"/>
      <c r="H56" s="253"/>
    </row>
    <row r="57" spans="1:8" x14ac:dyDescent="0.2">
      <c r="A57" s="253"/>
      <c r="B57" s="253"/>
      <c r="C57" s="253"/>
      <c r="D57" s="253"/>
      <c r="E57" s="253"/>
      <c r="F57" s="253"/>
      <c r="G57" s="253"/>
      <c r="H57" s="253"/>
    </row>
    <row r="58" spans="1:8" x14ac:dyDescent="0.2">
      <c r="A58" s="253"/>
      <c r="B58" s="253"/>
      <c r="C58" s="253"/>
      <c r="D58" s="253"/>
      <c r="E58" s="253"/>
      <c r="F58" s="253"/>
      <c r="G58" s="253"/>
      <c r="H58" s="253"/>
    </row>
    <row r="59" spans="1:8" x14ac:dyDescent="0.2">
      <c r="A59" s="253"/>
      <c r="B59" s="253"/>
      <c r="C59" s="253"/>
      <c r="D59" s="253"/>
      <c r="E59" s="253"/>
      <c r="F59" s="253"/>
      <c r="G59" s="253"/>
      <c r="H59" s="253"/>
    </row>
    <row r="60" spans="1:8" x14ac:dyDescent="0.2">
      <c r="A60" s="253"/>
      <c r="B60" s="253"/>
      <c r="C60" s="253"/>
      <c r="D60" s="253"/>
      <c r="E60" s="253"/>
      <c r="F60" s="253"/>
      <c r="G60" s="253"/>
      <c r="H60" s="253"/>
    </row>
    <row r="61" spans="1:8" x14ac:dyDescent="0.2">
      <c r="A61" s="253"/>
      <c r="B61" s="253"/>
      <c r="C61" s="253"/>
      <c r="D61" s="253"/>
      <c r="E61" s="253"/>
      <c r="F61" s="253"/>
      <c r="G61" s="253"/>
      <c r="H61" s="253"/>
    </row>
    <row r="62" spans="1:8" x14ac:dyDescent="0.2">
      <c r="A62" s="253"/>
      <c r="B62" s="253"/>
      <c r="C62" s="253"/>
      <c r="D62" s="253"/>
      <c r="E62" s="253"/>
      <c r="F62" s="253"/>
      <c r="G62" s="253"/>
      <c r="H62" s="253"/>
    </row>
    <row r="63" spans="1:8" x14ac:dyDescent="0.2">
      <c r="A63" s="253"/>
      <c r="B63" s="253"/>
      <c r="C63" s="253"/>
      <c r="D63" s="253"/>
      <c r="E63" s="253"/>
      <c r="F63" s="253"/>
      <c r="G63" s="253"/>
      <c r="H63" s="253"/>
    </row>
    <row r="64" spans="1:8" x14ac:dyDescent="0.2">
      <c r="A64" s="253"/>
      <c r="B64" s="253"/>
      <c r="C64" s="253"/>
      <c r="D64" s="253"/>
      <c r="E64" s="253"/>
      <c r="F64" s="253"/>
      <c r="G64" s="253"/>
      <c r="H64" s="253"/>
    </row>
    <row r="65" spans="1:8" x14ac:dyDescent="0.2">
      <c r="A65" s="253"/>
      <c r="B65" s="253"/>
      <c r="C65" s="253"/>
      <c r="D65" s="253"/>
      <c r="E65" s="253"/>
      <c r="F65" s="253"/>
      <c r="G65" s="253"/>
      <c r="H65" s="253"/>
    </row>
    <row r="66" spans="1:8" x14ac:dyDescent="0.2">
      <c r="A66" s="253"/>
      <c r="B66" s="253"/>
      <c r="C66" s="253"/>
      <c r="D66" s="253"/>
      <c r="E66" s="253"/>
      <c r="F66" s="253"/>
      <c r="G66" s="253"/>
      <c r="H66" s="253"/>
    </row>
    <row r="67" spans="1:8" x14ac:dyDescent="0.2">
      <c r="A67" s="253"/>
      <c r="B67" s="253"/>
      <c r="C67" s="253"/>
      <c r="D67" s="253"/>
      <c r="E67" s="253"/>
      <c r="F67" s="253"/>
      <c r="G67" s="253"/>
      <c r="H67" s="253"/>
    </row>
    <row r="68" spans="1:8" x14ac:dyDescent="0.2">
      <c r="A68" s="253"/>
      <c r="B68" s="253"/>
      <c r="C68" s="253"/>
      <c r="D68" s="253"/>
      <c r="E68" s="253"/>
      <c r="F68" s="253"/>
      <c r="G68" s="253"/>
      <c r="H68" s="253"/>
    </row>
    <row r="69" spans="1:8" x14ac:dyDescent="0.2">
      <c r="A69" s="253"/>
      <c r="B69" s="253"/>
      <c r="C69" s="253"/>
      <c r="D69" s="253"/>
      <c r="E69" s="253"/>
      <c r="F69" s="253"/>
      <c r="G69" s="253"/>
      <c r="H69" s="253"/>
    </row>
    <row r="70" spans="1:8" x14ac:dyDescent="0.2">
      <c r="A70" s="253"/>
      <c r="B70" s="253"/>
      <c r="C70" s="253"/>
      <c r="D70" s="253"/>
      <c r="E70" s="253"/>
      <c r="F70" s="253"/>
      <c r="G70" s="253"/>
      <c r="H70" s="253"/>
    </row>
    <row r="71" spans="1:8" x14ac:dyDescent="0.2">
      <c r="A71" s="253"/>
      <c r="B71" s="253"/>
      <c r="C71" s="253"/>
      <c r="D71" s="253"/>
      <c r="E71" s="253"/>
      <c r="F71" s="253"/>
      <c r="G71" s="253"/>
      <c r="H71" s="253"/>
    </row>
    <row r="72" spans="1:8" x14ac:dyDescent="0.2">
      <c r="A72" s="253"/>
      <c r="B72" s="253"/>
      <c r="C72" s="253"/>
      <c r="D72" s="253"/>
      <c r="E72" s="253"/>
      <c r="F72" s="253"/>
      <c r="G72" s="253"/>
      <c r="H72" s="253"/>
    </row>
    <row r="73" spans="1:8" x14ac:dyDescent="0.2">
      <c r="A73" s="253"/>
      <c r="B73" s="253"/>
      <c r="C73" s="253"/>
      <c r="D73" s="253"/>
      <c r="E73" s="253"/>
      <c r="F73" s="253"/>
      <c r="G73" s="253"/>
      <c r="H73" s="253"/>
    </row>
    <row r="74" spans="1:8" x14ac:dyDescent="0.2">
      <c r="A74" s="253"/>
      <c r="B74" s="253"/>
      <c r="C74" s="253"/>
      <c r="D74" s="253"/>
      <c r="E74" s="253"/>
      <c r="F74" s="253"/>
      <c r="G74" s="253"/>
      <c r="H74" s="253"/>
    </row>
    <row r="75" spans="1:8" x14ac:dyDescent="0.2">
      <c r="A75" s="253"/>
      <c r="B75" s="253"/>
      <c r="C75" s="253"/>
      <c r="D75" s="253"/>
      <c r="E75" s="253"/>
      <c r="F75" s="253"/>
      <c r="G75" s="253"/>
      <c r="H75" s="253"/>
    </row>
    <row r="76" spans="1:8" x14ac:dyDescent="0.2">
      <c r="A76" s="253"/>
      <c r="B76" s="253"/>
      <c r="C76" s="253"/>
      <c r="D76" s="253"/>
      <c r="E76" s="253"/>
      <c r="F76" s="253"/>
      <c r="G76" s="253"/>
      <c r="H76" s="253"/>
    </row>
    <row r="77" spans="1:8" x14ac:dyDescent="0.2">
      <c r="A77" s="253"/>
      <c r="B77" s="253"/>
      <c r="C77" s="253"/>
      <c r="D77" s="253"/>
      <c r="E77" s="253"/>
      <c r="F77" s="253"/>
      <c r="G77" s="253"/>
      <c r="H77" s="253"/>
    </row>
    <row r="78" spans="1:8" x14ac:dyDescent="0.2">
      <c r="A78" s="253"/>
      <c r="B78" s="253"/>
      <c r="C78" s="253"/>
      <c r="D78" s="253"/>
      <c r="E78" s="253"/>
      <c r="F78" s="253"/>
      <c r="G78" s="253"/>
      <c r="H78" s="253"/>
    </row>
    <row r="79" spans="1:8" x14ac:dyDescent="0.2">
      <c r="A79" s="253"/>
      <c r="B79" s="253"/>
      <c r="C79" s="253"/>
      <c r="D79" s="253"/>
      <c r="E79" s="253"/>
      <c r="F79" s="253"/>
      <c r="G79" s="253"/>
      <c r="H79" s="253"/>
    </row>
    <row r="80" spans="1:8" x14ac:dyDescent="0.2">
      <c r="A80" s="253"/>
      <c r="B80" s="253"/>
      <c r="C80" s="253"/>
      <c r="D80" s="253"/>
      <c r="E80" s="253"/>
      <c r="F80" s="253"/>
      <c r="G80" s="253"/>
      <c r="H80" s="253"/>
    </row>
    <row r="81" spans="1:8" x14ac:dyDescent="0.2">
      <c r="A81" s="253"/>
      <c r="B81" s="253"/>
      <c r="C81" s="253"/>
      <c r="D81" s="253"/>
      <c r="E81" s="253"/>
      <c r="F81" s="253"/>
      <c r="G81" s="253"/>
      <c r="H81" s="253"/>
    </row>
    <row r="82" spans="1:8" x14ac:dyDescent="0.2">
      <c r="A82" s="253"/>
      <c r="B82" s="253"/>
      <c r="C82" s="253"/>
      <c r="D82" s="253"/>
      <c r="E82" s="253"/>
      <c r="F82" s="253"/>
      <c r="G82" s="253"/>
      <c r="H82" s="253"/>
    </row>
    <row r="83" spans="1:8" x14ac:dyDescent="0.2">
      <c r="A83" s="253"/>
      <c r="B83" s="253"/>
      <c r="C83" s="253"/>
      <c r="D83" s="253"/>
      <c r="E83" s="253"/>
      <c r="F83" s="253"/>
      <c r="G83" s="253"/>
      <c r="H83" s="253"/>
    </row>
    <row r="84" spans="1:8" x14ac:dyDescent="0.2">
      <c r="A84" s="253"/>
      <c r="B84" s="253"/>
      <c r="C84" s="253"/>
      <c r="D84" s="253"/>
      <c r="E84" s="253"/>
      <c r="F84" s="253"/>
      <c r="G84" s="253"/>
      <c r="H84" s="253"/>
    </row>
    <row r="85" spans="1:8" x14ac:dyDescent="0.2">
      <c r="A85" s="253"/>
      <c r="B85" s="253"/>
      <c r="C85" s="253"/>
      <c r="D85" s="253"/>
      <c r="E85" s="253"/>
      <c r="F85" s="253"/>
      <c r="G85" s="253"/>
      <c r="H85" s="253"/>
    </row>
    <row r="86" spans="1:8" x14ac:dyDescent="0.2">
      <c r="A86" s="1"/>
      <c r="B86" s="2"/>
      <c r="C86" s="2"/>
      <c r="D86" s="2"/>
      <c r="E86" s="2"/>
      <c r="F86" s="256"/>
      <c r="G86" s="253"/>
      <c r="H86" s="253"/>
    </row>
    <row r="87" spans="1:8" x14ac:dyDescent="0.2">
      <c r="A87" s="1"/>
      <c r="B87" s="2"/>
      <c r="C87" s="2"/>
      <c r="D87" s="2"/>
      <c r="E87" s="2"/>
      <c r="F87" s="256"/>
      <c r="G87" s="253"/>
      <c r="H87" s="253"/>
    </row>
    <row r="88" spans="1:8" x14ac:dyDescent="0.2">
      <c r="A88" s="253"/>
      <c r="B88" s="253"/>
      <c r="C88" s="253"/>
      <c r="D88" s="253"/>
      <c r="E88" s="253"/>
      <c r="F88" s="253"/>
      <c r="G88" s="253"/>
      <c r="H88" s="253"/>
    </row>
    <row r="89" spans="1:8" x14ac:dyDescent="0.2">
      <c r="A89" s="2"/>
      <c r="B89" s="2"/>
      <c r="C89" s="2"/>
      <c r="D89" s="2"/>
      <c r="E89" s="2"/>
      <c r="F89" s="2"/>
      <c r="G89" s="253"/>
      <c r="H89" s="253"/>
    </row>
    <row r="90" spans="1:8" x14ac:dyDescent="0.2">
      <c r="A90" s="256"/>
      <c r="B90" s="256"/>
      <c r="C90" s="256"/>
      <c r="D90" s="256"/>
      <c r="E90" s="256"/>
      <c r="F90" s="256"/>
      <c r="G90" s="253"/>
      <c r="H90" s="253"/>
    </row>
    <row r="91" spans="1:8" x14ac:dyDescent="0.2">
      <c r="A91" s="253"/>
      <c r="B91" s="253"/>
      <c r="C91" s="253"/>
      <c r="D91" s="253"/>
      <c r="E91" s="253"/>
      <c r="F91" s="253"/>
      <c r="G91" s="253"/>
      <c r="H91" s="253"/>
    </row>
    <row r="92" spans="1:8" x14ac:dyDescent="0.2">
      <c r="A92" s="253"/>
      <c r="B92" s="253"/>
      <c r="C92" s="253"/>
      <c r="D92" s="253"/>
      <c r="E92" s="253"/>
      <c r="F92" s="253"/>
      <c r="G92" s="253"/>
      <c r="H92" s="253"/>
    </row>
    <row r="93" spans="1:8" x14ac:dyDescent="0.2">
      <c r="A93" s="253"/>
      <c r="B93" s="253"/>
      <c r="C93" s="253"/>
      <c r="D93" s="253"/>
      <c r="E93" s="253"/>
      <c r="F93" s="253"/>
      <c r="G93" s="253"/>
      <c r="H93" s="253"/>
    </row>
    <row r="94" spans="1:8" x14ac:dyDescent="0.2">
      <c r="A94" s="253"/>
      <c r="B94" s="253"/>
      <c r="C94" s="253"/>
      <c r="D94" s="253"/>
      <c r="E94" s="253"/>
      <c r="F94" s="253"/>
      <c r="G94" s="253"/>
      <c r="H94" s="253"/>
    </row>
    <row r="95" spans="1:8" x14ac:dyDescent="0.2">
      <c r="A95" s="253"/>
      <c r="B95" s="253"/>
      <c r="C95" s="253"/>
      <c r="D95" s="253"/>
      <c r="E95" s="253"/>
      <c r="F95" s="253"/>
      <c r="G95" s="253"/>
      <c r="H95" s="253"/>
    </row>
    <row r="96" spans="1:8" x14ac:dyDescent="0.2">
      <c r="A96" s="253"/>
      <c r="B96" s="253"/>
      <c r="C96" s="253"/>
      <c r="D96" s="253"/>
      <c r="E96" s="253"/>
      <c r="F96" s="253"/>
      <c r="G96" s="253"/>
      <c r="H96" s="253"/>
    </row>
    <row r="97" spans="1:8" x14ac:dyDescent="0.2">
      <c r="A97" s="253"/>
      <c r="B97" s="253"/>
      <c r="C97" s="253"/>
      <c r="D97" s="253"/>
      <c r="E97" s="253"/>
      <c r="F97" s="253"/>
      <c r="G97" s="253"/>
      <c r="H97" s="253"/>
    </row>
    <row r="98" spans="1:8" x14ac:dyDescent="0.2">
      <c r="A98" s="253"/>
      <c r="B98" s="253"/>
      <c r="C98" s="253"/>
      <c r="D98" s="253"/>
      <c r="E98" s="253"/>
      <c r="F98" s="253"/>
      <c r="G98" s="253"/>
      <c r="H98" s="253"/>
    </row>
    <row r="99" spans="1:8" x14ac:dyDescent="0.2">
      <c r="A99" s="253"/>
      <c r="B99" s="253"/>
      <c r="C99" s="253"/>
      <c r="D99" s="253"/>
      <c r="E99" s="253"/>
      <c r="F99" s="253"/>
      <c r="G99" s="253"/>
      <c r="H99" s="253"/>
    </row>
    <row r="100" spans="1:8" x14ac:dyDescent="0.2">
      <c r="A100" s="253"/>
      <c r="B100" s="253"/>
      <c r="C100" s="253"/>
      <c r="D100" s="253"/>
      <c r="E100" s="253"/>
      <c r="F100" s="253"/>
      <c r="G100" s="253"/>
      <c r="H100" s="253"/>
    </row>
    <row r="101" spans="1:8" x14ac:dyDescent="0.2">
      <c r="A101" s="253"/>
      <c r="B101" s="253"/>
      <c r="C101" s="253"/>
      <c r="D101" s="253"/>
      <c r="E101" s="253"/>
      <c r="F101" s="253"/>
      <c r="G101" s="253"/>
      <c r="H101" s="253"/>
    </row>
    <row r="102" spans="1:8" x14ac:dyDescent="0.2">
      <c r="A102" s="253"/>
      <c r="B102" s="253"/>
      <c r="C102" s="253"/>
      <c r="D102" s="253"/>
      <c r="E102" s="253"/>
      <c r="F102" s="253"/>
      <c r="G102" s="253"/>
      <c r="H102" s="253"/>
    </row>
    <row r="103" spans="1:8" x14ac:dyDescent="0.2">
      <c r="A103" s="253"/>
      <c r="B103" s="253"/>
      <c r="C103" s="253"/>
      <c r="D103" s="253"/>
      <c r="E103" s="253"/>
      <c r="F103" s="253"/>
      <c r="G103" s="253"/>
      <c r="H103" s="253"/>
    </row>
    <row r="104" spans="1:8" x14ac:dyDescent="0.2">
      <c r="A104" s="253"/>
      <c r="B104" s="253"/>
      <c r="C104" s="253"/>
      <c r="D104" s="253"/>
      <c r="E104" s="253"/>
      <c r="F104" s="253"/>
      <c r="G104" s="253"/>
      <c r="H104" s="253"/>
    </row>
    <row r="105" spans="1:8" x14ac:dyDescent="0.2">
      <c r="A105" s="253"/>
      <c r="B105" s="253"/>
      <c r="C105" s="253"/>
      <c r="D105" s="253"/>
      <c r="E105" s="253"/>
      <c r="F105" s="253"/>
      <c r="G105" s="253"/>
      <c r="H105" s="253"/>
    </row>
    <row r="106" spans="1:8" x14ac:dyDescent="0.2">
      <c r="A106" s="253"/>
      <c r="B106" s="253"/>
      <c r="C106" s="253"/>
      <c r="D106" s="253"/>
      <c r="E106" s="253"/>
      <c r="F106" s="253"/>
      <c r="G106" s="253"/>
      <c r="H106" s="253"/>
    </row>
    <row r="107" spans="1:8" x14ac:dyDescent="0.2">
      <c r="A107" s="253"/>
      <c r="B107" s="253"/>
      <c r="C107" s="253"/>
      <c r="D107" s="253"/>
      <c r="E107" s="253"/>
      <c r="F107" s="253"/>
      <c r="G107" s="253"/>
      <c r="H107" s="253"/>
    </row>
    <row r="108" spans="1:8" x14ac:dyDescent="0.2">
      <c r="A108" s="253"/>
      <c r="B108" s="253"/>
      <c r="C108" s="253"/>
      <c r="D108" s="253"/>
      <c r="E108" s="253"/>
      <c r="F108" s="253"/>
      <c r="G108" s="253"/>
      <c r="H108" s="253"/>
    </row>
    <row r="109" spans="1:8" x14ac:dyDescent="0.2">
      <c r="A109" s="253"/>
      <c r="B109" s="253"/>
      <c r="C109" s="253"/>
      <c r="D109" s="253"/>
      <c r="E109" s="253"/>
      <c r="F109" s="253"/>
      <c r="G109" s="253"/>
      <c r="H109" s="253"/>
    </row>
    <row r="110" spans="1:8" x14ac:dyDescent="0.2">
      <c r="A110" s="253"/>
      <c r="B110" s="253"/>
      <c r="C110" s="253"/>
      <c r="D110" s="253"/>
      <c r="E110" s="253"/>
      <c r="F110" s="253"/>
      <c r="G110" s="253"/>
      <c r="H110" s="253"/>
    </row>
    <row r="111" spans="1:8" x14ac:dyDescent="0.2">
      <c r="A111" s="253"/>
      <c r="B111" s="253"/>
      <c r="C111" s="253"/>
      <c r="D111" s="253"/>
      <c r="E111" s="253"/>
      <c r="F111" s="253"/>
      <c r="G111" s="253"/>
      <c r="H111" s="253"/>
    </row>
    <row r="112" spans="1:8" x14ac:dyDescent="0.2">
      <c r="A112" s="253"/>
      <c r="B112" s="253"/>
      <c r="C112" s="253"/>
      <c r="D112" s="253"/>
      <c r="E112" s="253"/>
      <c r="F112" s="253"/>
      <c r="G112" s="253"/>
      <c r="H112" s="253"/>
    </row>
    <row r="113" spans="1:8" x14ac:dyDescent="0.2">
      <c r="A113" s="253"/>
      <c r="B113" s="253"/>
      <c r="C113" s="253"/>
      <c r="D113" s="253"/>
      <c r="E113" s="253"/>
      <c r="F113" s="253"/>
      <c r="G113" s="253"/>
      <c r="H113" s="253"/>
    </row>
    <row r="114" spans="1:8" x14ac:dyDescent="0.2">
      <c r="A114" s="253"/>
      <c r="B114" s="253"/>
      <c r="C114" s="253"/>
      <c r="D114" s="253"/>
      <c r="E114" s="253"/>
      <c r="F114" s="253"/>
      <c r="G114" s="253"/>
      <c r="H114" s="253"/>
    </row>
    <row r="115" spans="1:8" x14ac:dyDescent="0.2">
      <c r="A115" s="253"/>
      <c r="B115" s="253"/>
      <c r="C115" s="253"/>
      <c r="D115" s="253"/>
      <c r="E115" s="253"/>
      <c r="F115" s="253"/>
      <c r="G115" s="253"/>
      <c r="H115" s="253"/>
    </row>
    <row r="116" spans="1:8" x14ac:dyDescent="0.2">
      <c r="A116" s="253"/>
      <c r="B116" s="253"/>
      <c r="C116" s="253"/>
      <c r="D116" s="253"/>
      <c r="E116" s="253"/>
      <c r="F116" s="253"/>
      <c r="G116" s="253"/>
      <c r="H116" s="253"/>
    </row>
    <row r="117" spans="1:8" x14ac:dyDescent="0.2">
      <c r="A117" s="253"/>
      <c r="B117" s="253"/>
      <c r="C117" s="253"/>
      <c r="D117" s="253"/>
      <c r="E117" s="253"/>
      <c r="F117" s="253"/>
      <c r="G117" s="253"/>
      <c r="H117" s="253"/>
    </row>
    <row r="118" spans="1:8" x14ac:dyDescent="0.2">
      <c r="A118" s="253"/>
      <c r="B118" s="253"/>
      <c r="C118" s="253"/>
      <c r="D118" s="253"/>
      <c r="E118" s="253"/>
      <c r="F118" s="253"/>
      <c r="G118" s="253"/>
      <c r="H118" s="253"/>
    </row>
    <row r="119" spans="1:8" x14ac:dyDescent="0.2">
      <c r="A119" s="253"/>
      <c r="B119" s="253"/>
      <c r="C119" s="253"/>
      <c r="D119" s="253"/>
      <c r="E119" s="253"/>
      <c r="F119" s="253"/>
      <c r="G119" s="253"/>
      <c r="H119" s="253"/>
    </row>
    <row r="120" spans="1:8" x14ac:dyDescent="0.2">
      <c r="A120" s="253"/>
      <c r="B120" s="253"/>
      <c r="C120" s="253"/>
      <c r="D120" s="253"/>
      <c r="E120" s="253"/>
      <c r="F120" s="253"/>
      <c r="G120" s="253"/>
      <c r="H120" s="253"/>
    </row>
    <row r="121" spans="1:8" x14ac:dyDescent="0.2">
      <c r="A121" s="253"/>
      <c r="B121" s="253"/>
      <c r="C121" s="253"/>
      <c r="D121" s="253"/>
      <c r="E121" s="253"/>
      <c r="F121" s="253"/>
      <c r="G121" s="253"/>
      <c r="H121" s="253"/>
    </row>
    <row r="122" spans="1:8" x14ac:dyDescent="0.2">
      <c r="A122" s="253"/>
      <c r="B122" s="253"/>
      <c r="C122" s="253"/>
      <c r="D122" s="253"/>
      <c r="E122" s="253"/>
      <c r="F122" s="253"/>
      <c r="G122" s="253"/>
      <c r="H122" s="253"/>
    </row>
    <row r="123" spans="1:8" x14ac:dyDescent="0.2">
      <c r="A123" s="253"/>
      <c r="B123" s="253"/>
      <c r="C123" s="253"/>
      <c r="D123" s="253"/>
      <c r="E123" s="253"/>
      <c r="F123" s="253"/>
      <c r="G123" s="253"/>
      <c r="H123" s="253"/>
    </row>
    <row r="124" spans="1:8" x14ac:dyDescent="0.2">
      <c r="A124" s="253"/>
      <c r="B124" s="253"/>
      <c r="C124" s="253"/>
      <c r="D124" s="253"/>
      <c r="E124" s="253"/>
      <c r="F124" s="253"/>
      <c r="G124" s="253"/>
      <c r="H124" s="253"/>
    </row>
    <row r="125" spans="1:8" x14ac:dyDescent="0.2">
      <c r="A125" s="253"/>
      <c r="B125" s="253"/>
      <c r="C125" s="253"/>
      <c r="D125" s="253"/>
      <c r="E125" s="253"/>
      <c r="F125" s="253"/>
      <c r="G125" s="253"/>
      <c r="H125" s="253"/>
    </row>
    <row r="126" spans="1:8" x14ac:dyDescent="0.2">
      <c r="A126" s="253"/>
      <c r="B126" s="253"/>
      <c r="C126" s="253"/>
      <c r="D126" s="253"/>
      <c r="E126" s="253"/>
      <c r="F126" s="253"/>
      <c r="G126" s="253"/>
      <c r="H126" s="253"/>
    </row>
    <row r="127" spans="1:8" x14ac:dyDescent="0.2">
      <c r="A127" s="253"/>
      <c r="B127" s="253"/>
      <c r="C127" s="253"/>
      <c r="D127" s="253"/>
      <c r="E127" s="253"/>
      <c r="F127" s="253"/>
      <c r="G127" s="253"/>
      <c r="H127" s="253"/>
    </row>
    <row r="128" spans="1:8" x14ac:dyDescent="0.2">
      <c r="A128" s="253"/>
      <c r="B128" s="253"/>
      <c r="C128" s="253"/>
      <c r="D128" s="253"/>
      <c r="E128" s="253"/>
      <c r="F128" s="253"/>
      <c r="G128" s="253"/>
      <c r="H128" s="253"/>
    </row>
    <row r="129" spans="1:8" x14ac:dyDescent="0.2">
      <c r="A129" s="253"/>
      <c r="B129" s="253"/>
      <c r="C129" s="253"/>
      <c r="D129" s="253"/>
      <c r="E129" s="253"/>
      <c r="F129" s="253"/>
      <c r="G129" s="253"/>
      <c r="H129" s="253"/>
    </row>
    <row r="130" spans="1:8" x14ac:dyDescent="0.2">
      <c r="A130" s="253"/>
      <c r="B130" s="253"/>
      <c r="C130" s="253"/>
      <c r="D130" s="253"/>
      <c r="E130" s="253"/>
      <c r="F130" s="253"/>
      <c r="G130" s="253"/>
      <c r="H130" s="253"/>
    </row>
    <row r="131" spans="1:8" x14ac:dyDescent="0.2">
      <c r="A131" s="253"/>
      <c r="B131" s="253"/>
      <c r="C131" s="253"/>
      <c r="D131" s="253"/>
      <c r="E131" s="253"/>
      <c r="F131" s="253"/>
      <c r="G131" s="253"/>
      <c r="H131" s="253"/>
    </row>
    <row r="132" spans="1:8" x14ac:dyDescent="0.2">
      <c r="A132" s="253"/>
      <c r="B132" s="253"/>
      <c r="C132" s="253"/>
      <c r="D132" s="253"/>
      <c r="E132" s="253"/>
      <c r="F132" s="253"/>
      <c r="G132" s="253"/>
      <c r="H132" s="253"/>
    </row>
    <row r="133" spans="1:8" x14ac:dyDescent="0.2">
      <c r="A133" s="253"/>
      <c r="B133" s="253"/>
      <c r="C133" s="253"/>
      <c r="D133" s="253"/>
      <c r="E133" s="253"/>
      <c r="F133" s="253"/>
      <c r="G133" s="253"/>
      <c r="H133" s="253"/>
    </row>
    <row r="134" spans="1:8" x14ac:dyDescent="0.2">
      <c r="A134" s="253"/>
      <c r="B134" s="253"/>
      <c r="C134" s="253"/>
      <c r="D134" s="253"/>
      <c r="E134" s="253"/>
      <c r="F134" s="253"/>
      <c r="G134" s="253"/>
      <c r="H134" s="253"/>
    </row>
    <row r="135" spans="1:8" x14ac:dyDescent="0.2">
      <c r="A135" s="253"/>
      <c r="B135" s="253"/>
      <c r="C135" s="253"/>
      <c r="D135" s="253"/>
      <c r="E135" s="253"/>
      <c r="F135" s="253"/>
      <c r="G135" s="253"/>
      <c r="H135" s="253"/>
    </row>
    <row r="136" spans="1:8" x14ac:dyDescent="0.2">
      <c r="A136" s="253"/>
      <c r="B136" s="253"/>
      <c r="C136" s="253"/>
      <c r="D136" s="253"/>
      <c r="E136" s="253"/>
      <c r="F136" s="253"/>
      <c r="G136" s="253"/>
      <c r="H136" s="253"/>
    </row>
    <row r="137" spans="1:8" x14ac:dyDescent="0.2">
      <c r="A137" s="253"/>
      <c r="B137" s="253"/>
      <c r="C137" s="253"/>
      <c r="D137" s="253"/>
      <c r="E137" s="253"/>
      <c r="F137" s="253"/>
      <c r="G137" s="253"/>
      <c r="H137" s="253"/>
    </row>
    <row r="138" spans="1:8" x14ac:dyDescent="0.2">
      <c r="A138" s="253"/>
      <c r="B138" s="253"/>
      <c r="C138" s="253"/>
      <c r="D138" s="253"/>
      <c r="E138" s="253"/>
      <c r="F138" s="253"/>
      <c r="G138" s="253"/>
      <c r="H138" s="253"/>
    </row>
    <row r="139" spans="1:8" x14ac:dyDescent="0.2">
      <c r="A139" s="253"/>
      <c r="B139" s="253"/>
      <c r="C139" s="253"/>
      <c r="D139" s="253"/>
      <c r="E139" s="253"/>
      <c r="F139" s="253"/>
      <c r="G139" s="253"/>
      <c r="H139" s="253"/>
    </row>
    <row r="140" spans="1:8" x14ac:dyDescent="0.2">
      <c r="A140" s="253"/>
      <c r="B140" s="253"/>
      <c r="C140" s="253"/>
      <c r="D140" s="253"/>
      <c r="E140" s="253"/>
      <c r="F140" s="253"/>
      <c r="G140" s="253"/>
      <c r="H140" s="253"/>
    </row>
    <row r="141" spans="1:8" x14ac:dyDescent="0.2">
      <c r="A141" s="253"/>
      <c r="B141" s="253"/>
      <c r="C141" s="253"/>
      <c r="D141" s="253"/>
      <c r="E141" s="253"/>
      <c r="F141" s="253"/>
      <c r="G141" s="253"/>
      <c r="H141" s="253"/>
    </row>
    <row r="142" spans="1:8" x14ac:dyDescent="0.2">
      <c r="A142" s="253"/>
      <c r="B142" s="253"/>
      <c r="C142" s="253"/>
      <c r="D142" s="253"/>
      <c r="E142" s="253"/>
      <c r="F142" s="253"/>
      <c r="G142" s="253"/>
      <c r="H142" s="253"/>
    </row>
    <row r="143" spans="1:8" x14ac:dyDescent="0.2">
      <c r="A143" s="253"/>
      <c r="B143" s="253"/>
      <c r="C143" s="253"/>
      <c r="D143" s="253"/>
      <c r="E143" s="253"/>
      <c r="F143" s="253"/>
      <c r="G143" s="253"/>
      <c r="H143" s="253"/>
    </row>
    <row r="144" spans="1:8" x14ac:dyDescent="0.2">
      <c r="A144" s="253"/>
      <c r="B144" s="253"/>
      <c r="C144" s="253"/>
      <c r="D144" s="253"/>
      <c r="E144" s="253"/>
      <c r="F144" s="253"/>
      <c r="G144" s="253"/>
      <c r="H144" s="253"/>
    </row>
    <row r="145" spans="1:8" x14ac:dyDescent="0.2">
      <c r="A145" s="253"/>
      <c r="B145" s="253"/>
      <c r="C145" s="253"/>
      <c r="D145" s="253"/>
      <c r="E145" s="253"/>
      <c r="F145" s="253"/>
      <c r="G145" s="253"/>
      <c r="H145" s="253"/>
    </row>
    <row r="146" spans="1:8" x14ac:dyDescent="0.2">
      <c r="A146" s="253"/>
      <c r="B146" s="253"/>
      <c r="C146" s="253"/>
      <c r="D146" s="253"/>
      <c r="E146" s="253"/>
      <c r="F146" s="253"/>
      <c r="G146" s="253"/>
      <c r="H146" s="253"/>
    </row>
    <row r="147" spans="1:8" x14ac:dyDescent="0.2">
      <c r="A147" s="1"/>
      <c r="B147" s="2"/>
      <c r="C147" s="2"/>
      <c r="D147" s="2"/>
      <c r="E147" s="2"/>
      <c r="F147" s="256"/>
      <c r="G147" s="253"/>
      <c r="H147" s="253"/>
    </row>
    <row r="148" spans="1:8" x14ac:dyDescent="0.2">
      <c r="A148" s="1"/>
      <c r="B148" s="2"/>
      <c r="C148" s="2"/>
      <c r="D148" s="2"/>
      <c r="E148" s="2"/>
      <c r="F148" s="256"/>
      <c r="G148" s="253"/>
      <c r="H148" s="253"/>
    </row>
    <row r="149" spans="1:8" x14ac:dyDescent="0.2">
      <c r="A149" s="253"/>
      <c r="B149" s="253"/>
      <c r="C149" s="253"/>
      <c r="D149" s="253"/>
      <c r="E149" s="253"/>
      <c r="F149" s="253"/>
      <c r="G149" s="253"/>
      <c r="H149" s="253"/>
    </row>
    <row r="150" spans="1:8" x14ac:dyDescent="0.2">
      <c r="A150" s="253"/>
      <c r="B150" s="253"/>
      <c r="C150" s="253"/>
      <c r="D150" s="253"/>
      <c r="E150" s="253"/>
      <c r="F150" s="253"/>
      <c r="G150" s="253"/>
      <c r="H150" s="253"/>
    </row>
    <row r="151" spans="1:8" x14ac:dyDescent="0.2">
      <c r="A151" s="253"/>
      <c r="B151" s="253"/>
      <c r="C151" s="253"/>
      <c r="D151" s="253"/>
      <c r="E151" s="253"/>
      <c r="F151" s="253"/>
      <c r="G151" s="253"/>
      <c r="H151" s="253"/>
    </row>
    <row r="152" spans="1:8" x14ac:dyDescent="0.2">
      <c r="A152" s="253"/>
      <c r="B152" s="253"/>
      <c r="C152" s="253"/>
      <c r="D152" s="253"/>
      <c r="E152" s="253"/>
      <c r="F152" s="253"/>
      <c r="G152" s="253"/>
      <c r="H152" s="253"/>
    </row>
    <row r="153" spans="1:8" x14ac:dyDescent="0.2">
      <c r="A153" s="253"/>
      <c r="B153" s="253"/>
      <c r="C153" s="253"/>
      <c r="D153" s="253"/>
      <c r="E153" s="253"/>
      <c r="F153" s="253"/>
      <c r="G153" s="253"/>
      <c r="H153" s="253"/>
    </row>
    <row r="154" spans="1:8" x14ac:dyDescent="0.2">
      <c r="A154" s="253"/>
      <c r="B154" s="253"/>
      <c r="C154" s="253"/>
      <c r="D154" s="253"/>
      <c r="E154" s="253"/>
      <c r="F154" s="253"/>
      <c r="G154" s="253"/>
      <c r="H154" s="253"/>
    </row>
    <row r="155" spans="1:8" x14ac:dyDescent="0.2">
      <c r="A155" s="253"/>
      <c r="B155" s="253"/>
      <c r="C155" s="253"/>
      <c r="D155" s="253"/>
      <c r="E155" s="253"/>
      <c r="F155" s="253"/>
      <c r="G155" s="253"/>
      <c r="H155" s="253"/>
    </row>
    <row r="156" spans="1:8" x14ac:dyDescent="0.2">
      <c r="A156" s="253"/>
      <c r="B156" s="253"/>
      <c r="C156" s="253"/>
      <c r="D156" s="253"/>
      <c r="E156" s="253"/>
      <c r="F156" s="253"/>
      <c r="G156" s="253"/>
      <c r="H156" s="253"/>
    </row>
    <row r="157" spans="1:8" x14ac:dyDescent="0.2">
      <c r="A157" s="253"/>
      <c r="B157" s="253"/>
      <c r="C157" s="253"/>
      <c r="D157" s="253"/>
      <c r="E157" s="253"/>
      <c r="F157" s="253"/>
      <c r="G157" s="253"/>
      <c r="H157" s="253"/>
    </row>
    <row r="158" spans="1:8" x14ac:dyDescent="0.2">
      <c r="A158" s="253"/>
      <c r="B158" s="253"/>
      <c r="C158" s="253"/>
      <c r="D158" s="253"/>
      <c r="E158" s="253"/>
      <c r="F158" s="253"/>
      <c r="G158" s="253"/>
      <c r="H158" s="253"/>
    </row>
    <row r="159" spans="1:8" x14ac:dyDescent="0.2">
      <c r="A159" s="253"/>
      <c r="B159" s="253"/>
      <c r="C159" s="253"/>
      <c r="D159" s="253"/>
      <c r="E159" s="253"/>
      <c r="F159" s="253"/>
      <c r="G159" s="253"/>
      <c r="H159" s="253"/>
    </row>
    <row r="160" spans="1:8" x14ac:dyDescent="0.2">
      <c r="A160" s="253"/>
      <c r="B160" s="253"/>
      <c r="C160" s="253"/>
      <c r="D160" s="253"/>
      <c r="E160" s="253"/>
      <c r="F160" s="253"/>
      <c r="G160" s="253"/>
      <c r="H160" s="253"/>
    </row>
    <row r="161" spans="1:8" x14ac:dyDescent="0.2">
      <c r="A161" s="253"/>
      <c r="B161" s="253"/>
      <c r="C161" s="253"/>
      <c r="D161" s="253"/>
      <c r="E161" s="253"/>
      <c r="F161" s="253"/>
      <c r="G161" s="253"/>
      <c r="H161" s="253"/>
    </row>
    <row r="162" spans="1:8" x14ac:dyDescent="0.2">
      <c r="A162" s="253"/>
      <c r="B162" s="253"/>
      <c r="C162" s="253"/>
      <c r="D162" s="253"/>
      <c r="E162" s="253"/>
      <c r="F162" s="253"/>
      <c r="G162" s="253"/>
      <c r="H162" s="253"/>
    </row>
    <row r="163" spans="1:8" x14ac:dyDescent="0.2">
      <c r="A163" s="253"/>
      <c r="B163" s="253"/>
      <c r="C163" s="253"/>
      <c r="D163" s="253"/>
      <c r="E163" s="253"/>
      <c r="F163" s="253"/>
      <c r="G163" s="253"/>
      <c r="H163" s="253"/>
    </row>
    <row r="164" spans="1:8" x14ac:dyDescent="0.2">
      <c r="A164" s="253"/>
      <c r="B164" s="253"/>
      <c r="C164" s="253"/>
      <c r="D164" s="253"/>
      <c r="E164" s="253"/>
      <c r="F164" s="253"/>
      <c r="G164" s="253"/>
      <c r="H164" s="253"/>
    </row>
    <row r="165" spans="1:8" x14ac:dyDescent="0.2">
      <c r="A165" s="253"/>
      <c r="B165" s="253"/>
      <c r="C165" s="253"/>
      <c r="D165" s="253"/>
      <c r="E165" s="253"/>
      <c r="F165" s="253"/>
      <c r="G165" s="253"/>
      <c r="H165" s="253"/>
    </row>
    <row r="166" spans="1:8" x14ac:dyDescent="0.2">
      <c r="A166" s="253"/>
      <c r="B166" s="253"/>
      <c r="C166" s="253"/>
      <c r="D166" s="253"/>
      <c r="E166" s="253"/>
      <c r="F166" s="253"/>
      <c r="G166" s="253"/>
      <c r="H166" s="253"/>
    </row>
    <row r="167" spans="1:8" x14ac:dyDescent="0.2">
      <c r="A167" s="253"/>
      <c r="B167" s="253"/>
      <c r="C167" s="253"/>
      <c r="D167" s="253"/>
      <c r="E167" s="253"/>
      <c r="F167" s="253"/>
      <c r="G167" s="253"/>
      <c r="H167" s="253"/>
    </row>
    <row r="168" spans="1:8" x14ac:dyDescent="0.2">
      <c r="A168" s="253"/>
      <c r="B168" s="253"/>
      <c r="C168" s="253"/>
      <c r="D168" s="253"/>
      <c r="E168" s="253"/>
      <c r="F168" s="253"/>
      <c r="G168" s="253"/>
      <c r="H168" s="253"/>
    </row>
    <row r="169" spans="1:8" x14ac:dyDescent="0.2">
      <c r="A169" s="253"/>
      <c r="B169" s="253"/>
      <c r="C169" s="253"/>
      <c r="D169" s="253"/>
      <c r="E169" s="253"/>
      <c r="F169" s="253"/>
      <c r="G169" s="253"/>
      <c r="H169" s="253"/>
    </row>
    <row r="170" spans="1:8" x14ac:dyDescent="0.2">
      <c r="A170" s="253"/>
      <c r="B170" s="253"/>
      <c r="C170" s="253"/>
      <c r="D170" s="253"/>
      <c r="E170" s="253"/>
      <c r="F170" s="253"/>
      <c r="G170" s="253"/>
      <c r="H170" s="253"/>
    </row>
    <row r="171" spans="1:8" x14ac:dyDescent="0.2">
      <c r="A171" s="253"/>
      <c r="B171" s="253"/>
      <c r="C171" s="253"/>
      <c r="D171" s="253"/>
      <c r="E171" s="253"/>
      <c r="F171" s="253"/>
      <c r="G171" s="253"/>
      <c r="H171" s="253"/>
    </row>
    <row r="172" spans="1:8" x14ac:dyDescent="0.2">
      <c r="A172" s="253"/>
      <c r="B172" s="253"/>
      <c r="C172" s="253"/>
      <c r="D172" s="253"/>
      <c r="E172" s="253"/>
      <c r="F172" s="253"/>
      <c r="G172" s="253"/>
      <c r="H172" s="253"/>
    </row>
    <row r="173" spans="1:8" x14ac:dyDescent="0.2">
      <c r="A173" s="253"/>
      <c r="B173" s="253"/>
      <c r="C173" s="253"/>
      <c r="D173" s="253"/>
      <c r="E173" s="253"/>
      <c r="F173" s="253"/>
      <c r="G173" s="253"/>
      <c r="H173" s="253"/>
    </row>
    <row r="174" spans="1:8" x14ac:dyDescent="0.2">
      <c r="A174" s="253"/>
      <c r="B174" s="253"/>
      <c r="C174" s="253"/>
      <c r="D174" s="253"/>
      <c r="E174" s="253"/>
      <c r="F174" s="253"/>
      <c r="G174" s="253"/>
      <c r="H174" s="253"/>
    </row>
    <row r="175" spans="1:8" x14ac:dyDescent="0.2">
      <c r="A175" s="253"/>
      <c r="B175" s="253"/>
      <c r="C175" s="253"/>
      <c r="D175" s="253"/>
      <c r="E175" s="253"/>
      <c r="F175" s="253"/>
      <c r="G175" s="253"/>
      <c r="H175" s="253"/>
    </row>
    <row r="176" spans="1:8" x14ac:dyDescent="0.2">
      <c r="A176" s="253"/>
      <c r="B176" s="253"/>
      <c r="C176" s="253"/>
      <c r="D176" s="253"/>
      <c r="E176" s="253"/>
      <c r="F176" s="253"/>
      <c r="G176" s="253"/>
      <c r="H176" s="253"/>
    </row>
    <row r="177" spans="1:8" x14ac:dyDescent="0.2">
      <c r="A177" s="253"/>
      <c r="B177" s="253"/>
      <c r="C177" s="253"/>
      <c r="D177" s="253"/>
      <c r="E177" s="253"/>
      <c r="F177" s="253"/>
      <c r="G177" s="253"/>
      <c r="H177" s="253"/>
    </row>
    <row r="178" spans="1:8" x14ac:dyDescent="0.2">
      <c r="A178" s="253"/>
      <c r="B178" s="253"/>
      <c r="C178" s="253"/>
      <c r="D178" s="253"/>
      <c r="E178" s="253"/>
      <c r="F178" s="253"/>
      <c r="G178" s="253"/>
      <c r="H178" s="253"/>
    </row>
    <row r="179" spans="1:8" x14ac:dyDescent="0.2">
      <c r="A179" s="253"/>
      <c r="B179" s="253"/>
      <c r="C179" s="253"/>
      <c r="D179" s="253"/>
      <c r="E179" s="253"/>
      <c r="F179" s="253"/>
      <c r="G179" s="253"/>
      <c r="H179" s="253"/>
    </row>
    <row r="180" spans="1:8" x14ac:dyDescent="0.2">
      <c r="A180" s="253"/>
      <c r="B180" s="253"/>
      <c r="C180" s="253"/>
      <c r="D180" s="253"/>
      <c r="E180" s="253"/>
      <c r="F180" s="253"/>
      <c r="G180" s="253"/>
      <c r="H180" s="253"/>
    </row>
    <row r="181" spans="1:8" x14ac:dyDescent="0.2">
      <c r="A181" s="253"/>
      <c r="B181" s="253"/>
      <c r="C181" s="253"/>
      <c r="D181" s="253"/>
      <c r="E181" s="253"/>
      <c r="F181" s="253"/>
      <c r="G181" s="253"/>
      <c r="H181" s="253"/>
    </row>
    <row r="182" spans="1:8" x14ac:dyDescent="0.2">
      <c r="A182" s="253"/>
      <c r="B182" s="253"/>
      <c r="C182" s="253"/>
      <c r="D182" s="253"/>
      <c r="E182" s="253"/>
      <c r="F182" s="253"/>
      <c r="G182" s="253"/>
      <c r="H182" s="253"/>
    </row>
    <row r="183" spans="1:8" x14ac:dyDescent="0.2">
      <c r="A183" s="253"/>
      <c r="B183" s="253"/>
      <c r="C183" s="253"/>
      <c r="D183" s="253"/>
      <c r="E183" s="253"/>
      <c r="F183" s="253"/>
      <c r="G183" s="253"/>
      <c r="H183" s="253"/>
    </row>
    <row r="184" spans="1:8" x14ac:dyDescent="0.2">
      <c r="A184" s="253"/>
      <c r="B184" s="253"/>
      <c r="C184" s="253"/>
      <c r="D184" s="253"/>
      <c r="E184" s="253"/>
      <c r="F184" s="253"/>
      <c r="G184" s="253"/>
      <c r="H184" s="253"/>
    </row>
    <row r="185" spans="1:8" x14ac:dyDescent="0.2">
      <c r="A185" s="253"/>
      <c r="B185" s="253"/>
      <c r="C185" s="253"/>
      <c r="D185" s="253"/>
      <c r="E185" s="253"/>
      <c r="F185" s="253"/>
      <c r="G185" s="253"/>
      <c r="H185" s="253"/>
    </row>
    <row r="186" spans="1:8" x14ac:dyDescent="0.2">
      <c r="A186" s="253"/>
      <c r="B186" s="253"/>
      <c r="C186" s="253"/>
      <c r="D186" s="253"/>
      <c r="E186" s="253"/>
      <c r="F186" s="253"/>
      <c r="G186" s="253"/>
      <c r="H186" s="253"/>
    </row>
    <row r="187" spans="1:8" x14ac:dyDescent="0.2">
      <c r="A187" s="253"/>
      <c r="B187" s="253"/>
      <c r="C187" s="253"/>
      <c r="D187" s="253"/>
      <c r="E187" s="253"/>
      <c r="F187" s="253"/>
      <c r="G187" s="253"/>
      <c r="H187" s="253"/>
    </row>
    <row r="188" spans="1:8" x14ac:dyDescent="0.2">
      <c r="A188" s="253"/>
      <c r="B188" s="253"/>
      <c r="C188" s="253"/>
      <c r="D188" s="253"/>
      <c r="E188" s="253"/>
      <c r="F188" s="253"/>
      <c r="G188" s="253"/>
      <c r="H188" s="253"/>
    </row>
    <row r="189" spans="1:8" x14ac:dyDescent="0.2">
      <c r="A189" s="253"/>
      <c r="B189" s="253"/>
      <c r="C189" s="253"/>
      <c r="D189" s="253"/>
      <c r="E189" s="253"/>
      <c r="F189" s="253"/>
      <c r="G189" s="253"/>
      <c r="H189" s="253"/>
    </row>
    <row r="190" spans="1:8" x14ac:dyDescent="0.2">
      <c r="A190" s="253"/>
      <c r="B190" s="253"/>
      <c r="C190" s="253"/>
      <c r="D190" s="253"/>
      <c r="E190" s="253"/>
      <c r="F190" s="253"/>
      <c r="G190" s="253"/>
      <c r="H190" s="253"/>
    </row>
    <row r="191" spans="1:8" x14ac:dyDescent="0.2">
      <c r="A191" s="253"/>
      <c r="B191" s="253"/>
      <c r="C191" s="253"/>
      <c r="D191" s="253"/>
      <c r="E191" s="253"/>
      <c r="F191" s="253"/>
      <c r="G191" s="253"/>
      <c r="H191" s="253"/>
    </row>
    <row r="192" spans="1:8" x14ac:dyDescent="0.2">
      <c r="A192" s="253"/>
      <c r="B192" s="253"/>
      <c r="C192" s="253"/>
      <c r="D192" s="253"/>
      <c r="E192" s="253"/>
      <c r="F192" s="253"/>
      <c r="G192" s="253"/>
      <c r="H192" s="253"/>
    </row>
    <row r="193" spans="1:8" x14ac:dyDescent="0.2">
      <c r="A193" s="253"/>
      <c r="B193" s="253"/>
      <c r="C193" s="253"/>
      <c r="D193" s="253"/>
      <c r="E193" s="253"/>
      <c r="F193" s="253"/>
      <c r="G193" s="253"/>
      <c r="H193" s="253"/>
    </row>
    <row r="194" spans="1:8" x14ac:dyDescent="0.2">
      <c r="A194" s="253"/>
      <c r="B194" s="253"/>
      <c r="C194" s="253"/>
      <c r="D194" s="253"/>
      <c r="E194" s="253"/>
      <c r="F194" s="253"/>
      <c r="G194" s="253"/>
      <c r="H194" s="253"/>
    </row>
    <row r="195" spans="1:8" x14ac:dyDescent="0.2">
      <c r="A195" s="253"/>
      <c r="B195" s="253"/>
      <c r="C195" s="253"/>
      <c r="D195" s="253"/>
      <c r="E195" s="253"/>
      <c r="F195" s="253"/>
      <c r="G195" s="253"/>
      <c r="H195" s="253"/>
    </row>
    <row r="196" spans="1:8" x14ac:dyDescent="0.2">
      <c r="A196" s="253"/>
      <c r="B196" s="253"/>
      <c r="C196" s="253"/>
      <c r="D196" s="253"/>
      <c r="E196" s="253"/>
      <c r="F196" s="253"/>
      <c r="G196" s="253"/>
      <c r="H196" s="253"/>
    </row>
    <row r="197" spans="1:8" x14ac:dyDescent="0.2">
      <c r="A197" s="253"/>
      <c r="B197" s="253"/>
      <c r="C197" s="253"/>
      <c r="D197" s="253"/>
      <c r="E197" s="253"/>
      <c r="F197" s="253"/>
      <c r="G197" s="253"/>
      <c r="H197" s="253"/>
    </row>
    <row r="198" spans="1:8" x14ac:dyDescent="0.2">
      <c r="A198" s="253"/>
      <c r="B198" s="253"/>
      <c r="C198" s="253"/>
      <c r="D198" s="253"/>
      <c r="E198" s="253"/>
      <c r="F198" s="253"/>
      <c r="G198" s="253"/>
      <c r="H198" s="253"/>
    </row>
    <row r="199" spans="1:8" x14ac:dyDescent="0.2">
      <c r="A199" s="253"/>
      <c r="B199" s="253"/>
      <c r="C199" s="253"/>
      <c r="D199" s="253"/>
      <c r="E199" s="253"/>
      <c r="F199" s="253"/>
      <c r="G199" s="253"/>
      <c r="H199" s="253"/>
    </row>
    <row r="200" spans="1:8" x14ac:dyDescent="0.2">
      <c r="A200" s="253"/>
      <c r="B200" s="253"/>
      <c r="C200" s="253"/>
      <c r="D200" s="253"/>
      <c r="E200" s="253"/>
      <c r="F200" s="253"/>
      <c r="G200" s="253"/>
      <c r="H200" s="253"/>
    </row>
    <row r="201" spans="1:8" x14ac:dyDescent="0.2">
      <c r="A201" s="253"/>
      <c r="B201" s="253"/>
      <c r="C201" s="253"/>
      <c r="D201" s="253"/>
      <c r="E201" s="253"/>
      <c r="F201" s="253"/>
      <c r="G201" s="253"/>
      <c r="H201" s="253"/>
    </row>
    <row r="202" spans="1:8" x14ac:dyDescent="0.2">
      <c r="A202" s="253"/>
      <c r="B202" s="253"/>
      <c r="C202" s="253"/>
      <c r="D202" s="253"/>
      <c r="E202" s="253"/>
      <c r="F202" s="253"/>
      <c r="G202" s="253"/>
      <c r="H202" s="253"/>
    </row>
    <row r="203" spans="1:8" x14ac:dyDescent="0.2">
      <c r="A203" s="253"/>
      <c r="B203" s="253"/>
      <c r="C203" s="253"/>
      <c r="D203" s="253"/>
      <c r="E203" s="253"/>
      <c r="F203" s="253"/>
      <c r="G203" s="253"/>
      <c r="H203" s="253"/>
    </row>
    <row r="204" spans="1:8" x14ac:dyDescent="0.2">
      <c r="A204" s="253"/>
      <c r="B204" s="253"/>
      <c r="C204" s="253"/>
      <c r="D204" s="253"/>
      <c r="E204" s="253"/>
      <c r="F204" s="253"/>
      <c r="G204" s="253"/>
      <c r="H204" s="253"/>
    </row>
    <row r="205" spans="1:8" x14ac:dyDescent="0.2">
      <c r="A205" s="253"/>
      <c r="B205" s="253"/>
      <c r="C205" s="253"/>
      <c r="D205" s="253"/>
      <c r="E205" s="253"/>
      <c r="F205" s="253"/>
      <c r="G205" s="253"/>
      <c r="H205" s="253"/>
    </row>
    <row r="206" spans="1:8" x14ac:dyDescent="0.2">
      <c r="A206" s="253"/>
      <c r="B206" s="253"/>
      <c r="C206" s="253"/>
      <c r="D206" s="253"/>
      <c r="E206" s="253"/>
      <c r="F206" s="253"/>
      <c r="G206" s="253"/>
      <c r="H206" s="253"/>
    </row>
    <row r="207" spans="1:8" x14ac:dyDescent="0.2">
      <c r="A207" s="253"/>
      <c r="B207" s="253"/>
      <c r="C207" s="253"/>
      <c r="D207" s="253"/>
      <c r="E207" s="253"/>
      <c r="F207" s="253"/>
      <c r="G207" s="253"/>
      <c r="H207" s="253"/>
    </row>
    <row r="208" spans="1:8" x14ac:dyDescent="0.2">
      <c r="A208" s="253"/>
      <c r="B208" s="253"/>
      <c r="C208" s="253"/>
      <c r="D208" s="253"/>
      <c r="E208" s="253"/>
      <c r="F208" s="253"/>
      <c r="G208" s="253"/>
      <c r="H208" s="253"/>
    </row>
    <row r="209" spans="1:8" x14ac:dyDescent="0.2">
      <c r="A209" s="253"/>
      <c r="B209" s="253"/>
      <c r="C209" s="253"/>
      <c r="D209" s="253"/>
      <c r="E209" s="253"/>
      <c r="F209" s="253"/>
      <c r="G209" s="253"/>
      <c r="H209" s="253"/>
    </row>
    <row r="210" spans="1:8" x14ac:dyDescent="0.2">
      <c r="A210" s="253"/>
      <c r="B210" s="253"/>
      <c r="C210" s="253"/>
      <c r="D210" s="253"/>
      <c r="E210" s="253"/>
      <c r="F210" s="253"/>
      <c r="G210" s="253"/>
      <c r="H210" s="253"/>
    </row>
    <row r="211" spans="1:8" x14ac:dyDescent="0.2">
      <c r="A211" s="253"/>
      <c r="B211" s="253"/>
      <c r="C211" s="253"/>
      <c r="D211" s="253"/>
      <c r="E211" s="253"/>
      <c r="F211" s="253"/>
      <c r="G211" s="253"/>
      <c r="H211" s="253"/>
    </row>
    <row r="212" spans="1:8" x14ac:dyDescent="0.2">
      <c r="A212" s="253"/>
      <c r="B212" s="253"/>
      <c r="C212" s="253"/>
      <c r="D212" s="253"/>
      <c r="E212" s="253"/>
      <c r="F212" s="253"/>
      <c r="G212" s="253"/>
      <c r="H212" s="253"/>
    </row>
    <row r="213" spans="1:8" x14ac:dyDescent="0.2">
      <c r="A213" s="253"/>
      <c r="B213" s="253"/>
      <c r="C213" s="253"/>
      <c r="D213" s="253"/>
      <c r="E213" s="253"/>
      <c r="F213" s="253"/>
      <c r="G213" s="253"/>
      <c r="H213" s="253"/>
    </row>
    <row r="214" spans="1:8" x14ac:dyDescent="0.2">
      <c r="A214" s="253"/>
      <c r="B214" s="253"/>
      <c r="C214" s="253"/>
      <c r="D214" s="253"/>
      <c r="E214" s="253"/>
      <c r="F214" s="253"/>
      <c r="G214" s="253"/>
      <c r="H214" s="253"/>
    </row>
    <row r="215" spans="1:8" x14ac:dyDescent="0.2">
      <c r="A215" s="253"/>
      <c r="B215" s="253"/>
      <c r="C215" s="253"/>
      <c r="D215" s="253"/>
      <c r="E215" s="253"/>
      <c r="F215" s="253"/>
      <c r="G215" s="253"/>
      <c r="H215" s="253"/>
    </row>
    <row r="216" spans="1:8" x14ac:dyDescent="0.2">
      <c r="A216" s="253"/>
      <c r="B216" s="253"/>
      <c r="C216" s="253"/>
      <c r="D216" s="253"/>
      <c r="E216" s="253"/>
      <c r="F216" s="253"/>
      <c r="G216" s="253"/>
      <c r="H216" s="253"/>
    </row>
    <row r="217" spans="1:8" x14ac:dyDescent="0.2">
      <c r="A217" s="253"/>
      <c r="B217" s="253"/>
      <c r="C217" s="253"/>
      <c r="D217" s="253"/>
      <c r="E217" s="253"/>
      <c r="F217" s="253"/>
      <c r="G217" s="253"/>
      <c r="H217" s="253"/>
    </row>
    <row r="218" spans="1:8" x14ac:dyDescent="0.2">
      <c r="A218" s="253"/>
      <c r="B218" s="253"/>
      <c r="C218" s="253"/>
      <c r="D218" s="253"/>
      <c r="E218" s="253"/>
      <c r="F218" s="253"/>
      <c r="G218" s="253"/>
      <c r="H218" s="253"/>
    </row>
    <row r="219" spans="1:8" x14ac:dyDescent="0.2">
      <c r="A219" s="253"/>
      <c r="B219" s="253"/>
      <c r="C219" s="253"/>
      <c r="D219" s="253"/>
      <c r="E219" s="253"/>
      <c r="F219" s="253"/>
      <c r="G219" s="253"/>
      <c r="H219" s="253"/>
    </row>
    <row r="220" spans="1:8" x14ac:dyDescent="0.2">
      <c r="A220" s="253"/>
      <c r="B220" s="253"/>
      <c r="C220" s="253"/>
      <c r="D220" s="253"/>
      <c r="E220" s="253"/>
      <c r="F220" s="253"/>
      <c r="G220" s="253"/>
      <c r="H220" s="253"/>
    </row>
    <row r="221" spans="1:8" x14ac:dyDescent="0.2">
      <c r="A221" s="253"/>
      <c r="B221" s="253"/>
      <c r="C221" s="253"/>
      <c r="D221" s="253"/>
      <c r="E221" s="253"/>
      <c r="F221" s="253"/>
      <c r="G221" s="253"/>
      <c r="H221" s="253"/>
    </row>
    <row r="222" spans="1:8" x14ac:dyDescent="0.2">
      <c r="A222" s="253"/>
      <c r="B222" s="253"/>
      <c r="C222" s="253"/>
      <c r="D222" s="253"/>
      <c r="E222" s="253"/>
      <c r="F222" s="253"/>
      <c r="G222" s="253"/>
      <c r="H222" s="253"/>
    </row>
    <row r="223" spans="1:8" x14ac:dyDescent="0.2">
      <c r="A223" s="253"/>
      <c r="B223" s="253"/>
      <c r="C223" s="253"/>
      <c r="D223" s="253"/>
      <c r="E223" s="253"/>
      <c r="F223" s="253"/>
      <c r="G223" s="253"/>
      <c r="H223" s="253"/>
    </row>
    <row r="224" spans="1:8" x14ac:dyDescent="0.2">
      <c r="A224" s="253"/>
      <c r="B224" s="253"/>
      <c r="C224" s="253"/>
      <c r="D224" s="253"/>
      <c r="E224" s="253"/>
      <c r="F224" s="253"/>
      <c r="G224" s="253"/>
      <c r="H224" s="253"/>
    </row>
    <row r="225" spans="1:8" x14ac:dyDescent="0.2">
      <c r="A225" s="253"/>
      <c r="B225" s="253"/>
      <c r="C225" s="253"/>
      <c r="D225" s="253"/>
      <c r="E225" s="253"/>
      <c r="F225" s="253"/>
      <c r="G225" s="253"/>
      <c r="H225" s="253"/>
    </row>
    <row r="226" spans="1:8" x14ac:dyDescent="0.2">
      <c r="A226" s="253"/>
      <c r="B226" s="253"/>
      <c r="C226" s="253"/>
      <c r="D226" s="253"/>
      <c r="E226" s="253"/>
      <c r="F226" s="253"/>
      <c r="G226" s="253"/>
      <c r="H226" s="253"/>
    </row>
    <row r="227" spans="1:8" x14ac:dyDescent="0.2">
      <c r="A227" s="253"/>
      <c r="B227" s="253"/>
      <c r="C227" s="253"/>
      <c r="D227" s="253"/>
      <c r="E227" s="253"/>
      <c r="F227" s="253"/>
      <c r="G227" s="253"/>
      <c r="H227" s="253"/>
    </row>
    <row r="228" spans="1:8" x14ac:dyDescent="0.2">
      <c r="A228" s="253"/>
      <c r="B228" s="253"/>
      <c r="C228" s="253"/>
      <c r="D228" s="253"/>
      <c r="E228" s="253"/>
      <c r="F228" s="253"/>
      <c r="G228" s="253"/>
      <c r="H228" s="253"/>
    </row>
    <row r="229" spans="1:8" x14ac:dyDescent="0.2">
      <c r="A229" s="253"/>
      <c r="B229" s="253"/>
      <c r="C229" s="253"/>
      <c r="D229" s="253"/>
      <c r="E229" s="253"/>
      <c r="F229" s="253"/>
      <c r="G229" s="253"/>
      <c r="H229" s="253"/>
    </row>
    <row r="230" spans="1:8" x14ac:dyDescent="0.2">
      <c r="A230" s="253"/>
      <c r="B230" s="253"/>
      <c r="C230" s="253"/>
      <c r="D230" s="253"/>
      <c r="E230" s="253"/>
      <c r="F230" s="253"/>
      <c r="G230" s="253"/>
      <c r="H230" s="253"/>
    </row>
    <row r="231" spans="1:8" x14ac:dyDescent="0.2">
      <c r="A231" s="253"/>
      <c r="B231" s="253"/>
      <c r="C231" s="253"/>
      <c r="D231" s="253"/>
      <c r="E231" s="253"/>
      <c r="F231" s="253"/>
      <c r="G231" s="253"/>
      <c r="H231" s="253"/>
    </row>
    <row r="232" spans="1:8" x14ac:dyDescent="0.2">
      <c r="A232" s="253"/>
      <c r="B232" s="253"/>
      <c r="C232" s="253"/>
      <c r="D232" s="253"/>
      <c r="E232" s="253"/>
      <c r="F232" s="253"/>
      <c r="G232" s="253"/>
      <c r="H232" s="253"/>
    </row>
    <row r="233" spans="1:8" x14ac:dyDescent="0.2">
      <c r="A233" s="253"/>
      <c r="B233" s="253"/>
      <c r="C233" s="253"/>
      <c r="D233" s="253"/>
      <c r="E233" s="253"/>
      <c r="F233" s="253"/>
      <c r="G233" s="253"/>
      <c r="H233" s="253"/>
    </row>
    <row r="234" spans="1:8" x14ac:dyDescent="0.2">
      <c r="A234" s="253"/>
      <c r="B234" s="253"/>
      <c r="C234" s="253"/>
      <c r="D234" s="253"/>
      <c r="E234" s="253"/>
      <c r="F234" s="253"/>
      <c r="G234" s="253"/>
      <c r="H234" s="253"/>
    </row>
    <row r="235" spans="1:8" x14ac:dyDescent="0.2">
      <c r="A235" s="253"/>
      <c r="B235" s="253"/>
      <c r="C235" s="253"/>
      <c r="D235" s="253"/>
      <c r="E235" s="253"/>
      <c r="F235" s="253"/>
      <c r="G235" s="253"/>
      <c r="H235" s="253"/>
    </row>
    <row r="236" spans="1:8" x14ac:dyDescent="0.2">
      <c r="A236" s="253"/>
      <c r="B236" s="253"/>
      <c r="C236" s="253"/>
      <c r="D236" s="253"/>
      <c r="E236" s="253"/>
      <c r="F236" s="253"/>
      <c r="G236" s="253"/>
      <c r="H236" s="253"/>
    </row>
    <row r="237" spans="1:8" x14ac:dyDescent="0.2">
      <c r="A237" s="253"/>
      <c r="B237" s="253"/>
      <c r="C237" s="253"/>
      <c r="D237" s="253"/>
      <c r="E237" s="253"/>
      <c r="F237" s="253"/>
      <c r="G237" s="253"/>
      <c r="H237" s="253"/>
    </row>
    <row r="238" spans="1:8" x14ac:dyDescent="0.2">
      <c r="A238" s="253"/>
      <c r="B238" s="253"/>
      <c r="C238" s="253"/>
      <c r="D238" s="253"/>
      <c r="E238" s="253"/>
      <c r="F238" s="253"/>
      <c r="G238" s="253"/>
      <c r="H238" s="253"/>
    </row>
    <row r="239" spans="1:8" x14ac:dyDescent="0.2">
      <c r="A239" s="253"/>
      <c r="B239" s="253"/>
      <c r="C239" s="253"/>
      <c r="D239" s="253"/>
      <c r="E239" s="253"/>
      <c r="F239" s="253"/>
      <c r="G239" s="253"/>
      <c r="H239" s="253"/>
    </row>
    <row r="240" spans="1:8" x14ac:dyDescent="0.2">
      <c r="A240" s="253"/>
      <c r="B240" s="253"/>
      <c r="C240" s="253"/>
      <c r="D240" s="253"/>
      <c r="E240" s="253"/>
      <c r="F240" s="253"/>
      <c r="G240" s="253"/>
      <c r="H240" s="253"/>
    </row>
    <row r="241" spans="1:8" x14ac:dyDescent="0.2">
      <c r="A241" s="253"/>
      <c r="B241" s="253"/>
      <c r="C241" s="253"/>
      <c r="D241" s="253"/>
      <c r="E241" s="253"/>
      <c r="F241" s="253"/>
      <c r="G241" s="253"/>
      <c r="H241" s="253"/>
    </row>
    <row r="242" spans="1:8" x14ac:dyDescent="0.2">
      <c r="A242" s="253"/>
      <c r="B242" s="253"/>
      <c r="C242" s="253"/>
      <c r="D242" s="253"/>
      <c r="E242" s="253"/>
      <c r="F242" s="253"/>
      <c r="G242" s="253"/>
      <c r="H242" s="253"/>
    </row>
    <row r="243" spans="1:8" x14ac:dyDescent="0.2">
      <c r="A243" s="253"/>
      <c r="B243" s="253"/>
      <c r="C243" s="253"/>
      <c r="D243" s="253"/>
      <c r="E243" s="253"/>
      <c r="F243" s="253"/>
      <c r="G243" s="253"/>
      <c r="H243" s="253"/>
    </row>
    <row r="244" spans="1:8" x14ac:dyDescent="0.2">
      <c r="A244" s="253"/>
      <c r="B244" s="253"/>
      <c r="C244" s="253"/>
      <c r="D244" s="253"/>
      <c r="E244" s="253"/>
      <c r="F244" s="253"/>
      <c r="G244" s="253"/>
      <c r="H244" s="253"/>
    </row>
    <row r="245" spans="1:8" x14ac:dyDescent="0.2">
      <c r="A245" s="253"/>
      <c r="B245" s="253"/>
      <c r="C245" s="253"/>
      <c r="D245" s="253"/>
      <c r="E245" s="253"/>
      <c r="F245" s="253"/>
      <c r="G245" s="253"/>
      <c r="H245" s="253"/>
    </row>
    <row r="246" spans="1:8" x14ac:dyDescent="0.2">
      <c r="A246" s="253"/>
      <c r="B246" s="253"/>
      <c r="C246" s="253"/>
      <c r="D246" s="253"/>
      <c r="E246" s="253"/>
      <c r="F246" s="253"/>
      <c r="G246" s="253"/>
      <c r="H246" s="253"/>
    </row>
    <row r="247" spans="1:8" x14ac:dyDescent="0.2">
      <c r="A247" s="253"/>
      <c r="B247" s="253"/>
      <c r="C247" s="253"/>
      <c r="D247" s="253"/>
      <c r="E247" s="253"/>
      <c r="F247" s="253"/>
      <c r="G247" s="253"/>
      <c r="H247" s="253"/>
    </row>
    <row r="248" spans="1:8" x14ac:dyDescent="0.2">
      <c r="A248" s="253"/>
      <c r="B248" s="253"/>
      <c r="C248" s="253"/>
      <c r="D248" s="253"/>
      <c r="E248" s="253"/>
      <c r="F248" s="253"/>
      <c r="G248" s="253"/>
      <c r="H248" s="253"/>
    </row>
    <row r="249" spans="1:8" x14ac:dyDescent="0.2">
      <c r="A249" s="253"/>
      <c r="B249" s="253"/>
      <c r="C249" s="253"/>
      <c r="D249" s="253"/>
      <c r="E249" s="253"/>
      <c r="F249" s="253"/>
      <c r="G249" s="253"/>
      <c r="H249" s="253"/>
    </row>
    <row r="250" spans="1:8" x14ac:dyDescent="0.2">
      <c r="A250" s="253"/>
      <c r="B250" s="253"/>
      <c r="C250" s="253"/>
      <c r="D250" s="253"/>
      <c r="E250" s="253"/>
      <c r="F250" s="253"/>
      <c r="G250" s="253"/>
      <c r="H250" s="253"/>
    </row>
    <row r="251" spans="1:8" x14ac:dyDescent="0.2">
      <c r="A251" s="253"/>
      <c r="B251" s="253"/>
      <c r="C251" s="253"/>
      <c r="D251" s="253"/>
      <c r="E251" s="253"/>
      <c r="F251" s="253"/>
      <c r="G251" s="253"/>
      <c r="H251" s="253"/>
    </row>
    <row r="252" spans="1:8" x14ac:dyDescent="0.2">
      <c r="A252" s="253"/>
      <c r="B252" s="253"/>
      <c r="C252" s="253"/>
      <c r="D252" s="253"/>
      <c r="E252" s="253"/>
      <c r="F252" s="253"/>
      <c r="G252" s="253"/>
      <c r="H252" s="253"/>
    </row>
    <row r="253" spans="1:8" x14ac:dyDescent="0.2">
      <c r="A253" s="253"/>
      <c r="B253" s="253"/>
      <c r="C253" s="253"/>
      <c r="D253" s="253"/>
      <c r="E253" s="253"/>
      <c r="F253" s="253"/>
      <c r="G253" s="253"/>
      <c r="H253" s="253"/>
    </row>
    <row r="254" spans="1:8" x14ac:dyDescent="0.2">
      <c r="A254" s="253"/>
      <c r="B254" s="253"/>
      <c r="C254" s="253"/>
      <c r="D254" s="253"/>
      <c r="E254" s="253"/>
      <c r="F254" s="253"/>
      <c r="G254" s="253"/>
      <c r="H254" s="253"/>
    </row>
    <row r="255" spans="1:8" x14ac:dyDescent="0.2">
      <c r="A255" s="253"/>
      <c r="B255" s="253"/>
      <c r="C255" s="253"/>
      <c r="D255" s="253"/>
      <c r="E255" s="253"/>
      <c r="F255" s="253"/>
      <c r="G255" s="253"/>
      <c r="H255" s="253"/>
    </row>
    <row r="256" spans="1:8" x14ac:dyDescent="0.2">
      <c r="A256" s="253"/>
      <c r="B256" s="253"/>
      <c r="C256" s="253"/>
      <c r="D256" s="253"/>
      <c r="E256" s="253"/>
      <c r="F256" s="253"/>
      <c r="G256" s="253"/>
      <c r="H256" s="253"/>
    </row>
    <row r="257" spans="1:8" x14ac:dyDescent="0.2">
      <c r="A257" s="253"/>
      <c r="B257" s="253"/>
      <c r="C257" s="253"/>
      <c r="D257" s="253"/>
      <c r="E257" s="253"/>
      <c r="F257" s="253"/>
      <c r="G257" s="253"/>
      <c r="H257" s="253"/>
    </row>
    <row r="258" spans="1:8" x14ac:dyDescent="0.2">
      <c r="A258" s="253"/>
      <c r="B258" s="253"/>
      <c r="C258" s="253"/>
      <c r="D258" s="253"/>
      <c r="E258" s="253"/>
      <c r="F258" s="253"/>
      <c r="G258" s="253"/>
      <c r="H258" s="253"/>
    </row>
    <row r="259" spans="1:8" x14ac:dyDescent="0.2">
      <c r="A259" s="253"/>
      <c r="B259" s="253"/>
      <c r="C259" s="253"/>
      <c r="D259" s="253"/>
      <c r="E259" s="253"/>
      <c r="F259" s="253"/>
      <c r="G259" s="253"/>
      <c r="H259" s="253"/>
    </row>
    <row r="260" spans="1:8" x14ac:dyDescent="0.2">
      <c r="A260" s="253"/>
      <c r="B260" s="253"/>
      <c r="C260" s="253"/>
      <c r="D260" s="253"/>
      <c r="E260" s="253"/>
      <c r="F260" s="253"/>
      <c r="G260" s="253"/>
      <c r="H260" s="253"/>
    </row>
    <row r="261" spans="1:8" x14ac:dyDescent="0.2">
      <c r="A261" s="253"/>
      <c r="B261" s="253"/>
      <c r="C261" s="253"/>
      <c r="D261" s="253"/>
      <c r="E261" s="253"/>
      <c r="F261" s="253"/>
      <c r="G261" s="253"/>
      <c r="H261" s="253"/>
    </row>
    <row r="262" spans="1:8" x14ac:dyDescent="0.2">
      <c r="A262" s="253"/>
      <c r="B262" s="253"/>
      <c r="C262" s="253"/>
      <c r="D262" s="253"/>
      <c r="E262" s="253"/>
      <c r="F262" s="253"/>
      <c r="G262" s="253"/>
      <c r="H262" s="253"/>
    </row>
    <row r="263" spans="1:8" x14ac:dyDescent="0.2">
      <c r="A263" s="253"/>
      <c r="B263" s="253"/>
      <c r="C263" s="253"/>
      <c r="D263" s="253"/>
      <c r="E263" s="253"/>
      <c r="F263" s="253"/>
      <c r="G263" s="253"/>
      <c r="H263" s="253"/>
    </row>
    <row r="264" spans="1:8" x14ac:dyDescent="0.2">
      <c r="A264" s="253"/>
      <c r="B264" s="253"/>
      <c r="C264" s="253"/>
      <c r="D264" s="253"/>
      <c r="E264" s="253"/>
      <c r="F264" s="253"/>
      <c r="G264" s="253"/>
      <c r="H264" s="253"/>
    </row>
    <row r="265" spans="1:8" x14ac:dyDescent="0.2">
      <c r="A265" s="253"/>
      <c r="B265" s="253"/>
      <c r="C265" s="253"/>
      <c r="D265" s="253"/>
      <c r="E265" s="253"/>
      <c r="F265" s="253"/>
      <c r="G265" s="253"/>
      <c r="H265" s="253"/>
    </row>
    <row r="266" spans="1:8" x14ac:dyDescent="0.2">
      <c r="A266" s="253"/>
      <c r="B266" s="253"/>
      <c r="C266" s="253"/>
      <c r="D266" s="253"/>
      <c r="E266" s="253"/>
      <c r="F266" s="253"/>
      <c r="G266" s="253"/>
      <c r="H266" s="253"/>
    </row>
    <row r="267" spans="1:8" x14ac:dyDescent="0.2">
      <c r="A267" s="253"/>
      <c r="B267" s="253"/>
      <c r="C267" s="253"/>
      <c r="D267" s="253"/>
      <c r="E267" s="253"/>
      <c r="F267" s="253"/>
      <c r="G267" s="253"/>
      <c r="H267" s="253"/>
    </row>
    <row r="268" spans="1:8" x14ac:dyDescent="0.2">
      <c r="A268" s="253"/>
      <c r="B268" s="253"/>
      <c r="C268" s="253"/>
      <c r="D268" s="253"/>
      <c r="E268" s="253"/>
      <c r="F268" s="253"/>
      <c r="G268" s="253"/>
      <c r="H268" s="253"/>
    </row>
    <row r="269" spans="1:8" x14ac:dyDescent="0.2">
      <c r="A269" s="253"/>
      <c r="B269" s="253"/>
      <c r="C269" s="253"/>
      <c r="D269" s="253"/>
      <c r="E269" s="253"/>
      <c r="F269" s="253"/>
      <c r="G269" s="253"/>
      <c r="H269" s="253"/>
    </row>
    <row r="270" spans="1:8" x14ac:dyDescent="0.2">
      <c r="A270" s="253"/>
      <c r="B270" s="253"/>
      <c r="C270" s="253"/>
      <c r="D270" s="253"/>
      <c r="E270" s="253"/>
      <c r="F270" s="253"/>
      <c r="G270" s="253"/>
      <c r="H270" s="253"/>
    </row>
    <row r="271" spans="1:8" x14ac:dyDescent="0.2">
      <c r="A271" s="253"/>
      <c r="B271" s="253"/>
      <c r="C271" s="253"/>
      <c r="D271" s="253"/>
      <c r="E271" s="253"/>
      <c r="F271" s="253"/>
      <c r="G271" s="253"/>
      <c r="H271" s="253"/>
    </row>
    <row r="272" spans="1:8" x14ac:dyDescent="0.2">
      <c r="A272" s="253"/>
      <c r="B272" s="253"/>
      <c r="C272" s="253"/>
      <c r="D272" s="253"/>
      <c r="E272" s="253"/>
      <c r="F272" s="253"/>
      <c r="G272" s="253"/>
      <c r="H272" s="253"/>
    </row>
    <row r="273" spans="1:8" x14ac:dyDescent="0.2">
      <c r="A273" s="253"/>
      <c r="B273" s="253"/>
      <c r="C273" s="253"/>
      <c r="D273" s="253"/>
      <c r="E273" s="253"/>
      <c r="F273" s="253"/>
      <c r="G273" s="253"/>
      <c r="H273" s="253"/>
    </row>
    <row r="274" spans="1:8" x14ac:dyDescent="0.2">
      <c r="A274" s="253"/>
      <c r="B274" s="253"/>
      <c r="C274" s="253"/>
      <c r="D274" s="253"/>
      <c r="E274" s="253"/>
      <c r="F274" s="253"/>
      <c r="G274" s="253"/>
      <c r="H274" s="253"/>
    </row>
    <row r="275" spans="1:8" x14ac:dyDescent="0.2">
      <c r="A275" s="253"/>
      <c r="B275" s="253"/>
      <c r="C275" s="253"/>
      <c r="D275" s="253"/>
      <c r="E275" s="253"/>
      <c r="F275" s="253"/>
      <c r="G275" s="253"/>
      <c r="H275" s="253"/>
    </row>
    <row r="276" spans="1:8" x14ac:dyDescent="0.2">
      <c r="A276" s="253"/>
      <c r="B276" s="253"/>
      <c r="C276" s="253"/>
      <c r="D276" s="253"/>
      <c r="E276" s="253"/>
      <c r="F276" s="253"/>
      <c r="G276" s="253"/>
      <c r="H276" s="253"/>
    </row>
    <row r="277" spans="1:8" x14ac:dyDescent="0.2">
      <c r="A277" s="253"/>
      <c r="B277" s="253"/>
      <c r="C277" s="253"/>
      <c r="D277" s="253"/>
      <c r="E277" s="253"/>
      <c r="F277" s="253"/>
      <c r="G277" s="253"/>
      <c r="H277" s="253"/>
    </row>
    <row r="278" spans="1:8" x14ac:dyDescent="0.2">
      <c r="A278" s="253"/>
      <c r="B278" s="253"/>
      <c r="C278" s="253"/>
      <c r="D278" s="253"/>
      <c r="E278" s="253"/>
      <c r="F278" s="253"/>
      <c r="G278" s="253"/>
      <c r="H278" s="253"/>
    </row>
    <row r="279" spans="1:8" x14ac:dyDescent="0.2">
      <c r="A279" s="253"/>
      <c r="B279" s="253"/>
      <c r="C279" s="253"/>
      <c r="D279" s="253"/>
      <c r="E279" s="253"/>
      <c r="F279" s="253"/>
      <c r="G279" s="253"/>
      <c r="H279" s="253"/>
    </row>
    <row r="280" spans="1:8" x14ac:dyDescent="0.2">
      <c r="A280" s="253"/>
      <c r="B280" s="253"/>
      <c r="C280" s="253"/>
      <c r="D280" s="253"/>
      <c r="E280" s="253"/>
      <c r="F280" s="253"/>
      <c r="G280" s="253"/>
      <c r="H280" s="253"/>
    </row>
    <row r="281" spans="1:8" x14ac:dyDescent="0.2">
      <c r="A281" s="253"/>
      <c r="B281" s="253"/>
      <c r="C281" s="253"/>
      <c r="D281" s="253"/>
      <c r="E281" s="253"/>
      <c r="F281" s="253"/>
      <c r="G281" s="253"/>
      <c r="H281" s="253"/>
    </row>
    <row r="282" spans="1:8" x14ac:dyDescent="0.2">
      <c r="A282" s="253"/>
      <c r="B282" s="253"/>
      <c r="C282" s="253"/>
      <c r="D282" s="253"/>
      <c r="E282" s="253"/>
      <c r="F282" s="253"/>
      <c r="G282" s="253"/>
      <c r="H282" s="253"/>
    </row>
    <row r="283" spans="1:8" x14ac:dyDescent="0.2">
      <c r="A283" s="253"/>
      <c r="B283" s="253"/>
      <c r="C283" s="253"/>
      <c r="D283" s="253"/>
      <c r="E283" s="253"/>
      <c r="F283" s="253"/>
      <c r="G283" s="253"/>
      <c r="H283" s="253"/>
    </row>
    <row r="284" spans="1:8" x14ac:dyDescent="0.2">
      <c r="A284" s="253"/>
      <c r="B284" s="253"/>
      <c r="C284" s="253"/>
      <c r="D284" s="253"/>
      <c r="E284" s="253"/>
      <c r="F284" s="253"/>
      <c r="G284" s="253"/>
      <c r="H284" s="253"/>
    </row>
    <row r="285" spans="1:8" x14ac:dyDescent="0.2">
      <c r="A285" s="253"/>
      <c r="B285" s="253"/>
      <c r="C285" s="253"/>
      <c r="D285" s="253"/>
      <c r="E285" s="253"/>
      <c r="F285" s="253"/>
      <c r="G285" s="253"/>
      <c r="H285" s="253"/>
    </row>
    <row r="286" spans="1:8" x14ac:dyDescent="0.2">
      <c r="A286" s="253"/>
      <c r="B286" s="253"/>
      <c r="C286" s="253"/>
      <c r="D286" s="253"/>
      <c r="E286" s="253"/>
      <c r="F286" s="253"/>
      <c r="G286" s="253"/>
      <c r="H286" s="253"/>
    </row>
    <row r="287" spans="1:8" x14ac:dyDescent="0.2">
      <c r="A287" s="253"/>
      <c r="B287" s="253"/>
      <c r="C287" s="253"/>
      <c r="D287" s="253"/>
      <c r="E287" s="253"/>
      <c r="F287" s="253"/>
      <c r="G287" s="253"/>
      <c r="H287" s="253"/>
    </row>
    <row r="288" spans="1:8" x14ac:dyDescent="0.2">
      <c r="A288" s="253"/>
      <c r="B288" s="253"/>
      <c r="C288" s="253"/>
      <c r="D288" s="253"/>
      <c r="E288" s="253"/>
      <c r="F288" s="253"/>
      <c r="G288" s="253"/>
      <c r="H288" s="253"/>
    </row>
    <row r="289" spans="1:8" x14ac:dyDescent="0.2">
      <c r="A289" s="253"/>
      <c r="B289" s="253"/>
      <c r="C289" s="253"/>
      <c r="D289" s="253"/>
      <c r="E289" s="253"/>
      <c r="F289" s="253"/>
      <c r="G289" s="253"/>
      <c r="H289" s="253"/>
    </row>
    <row r="290" spans="1:8" x14ac:dyDescent="0.2">
      <c r="A290" s="253"/>
      <c r="B290" s="253"/>
      <c r="C290" s="253"/>
      <c r="D290" s="253"/>
      <c r="E290" s="253"/>
      <c r="F290" s="253"/>
      <c r="G290" s="253"/>
      <c r="H290" s="253"/>
    </row>
    <row r="291" spans="1:8" x14ac:dyDescent="0.2">
      <c r="A291" s="253"/>
      <c r="B291" s="253"/>
      <c r="C291" s="253"/>
      <c r="D291" s="253"/>
      <c r="E291" s="253"/>
      <c r="F291" s="253"/>
      <c r="G291" s="253"/>
      <c r="H291" s="253"/>
    </row>
    <row r="292" spans="1:8" x14ac:dyDescent="0.2">
      <c r="A292" s="253"/>
      <c r="B292" s="253"/>
      <c r="C292" s="253"/>
      <c r="D292" s="253"/>
      <c r="E292" s="253"/>
      <c r="F292" s="253"/>
      <c r="G292" s="253"/>
      <c r="H292" s="253"/>
    </row>
    <row r="293" spans="1:8" x14ac:dyDescent="0.2">
      <c r="A293" s="253"/>
      <c r="B293" s="253"/>
      <c r="C293" s="253"/>
      <c r="D293" s="253"/>
      <c r="E293" s="253"/>
      <c r="F293" s="253"/>
      <c r="G293" s="253"/>
      <c r="H293" s="253"/>
    </row>
    <row r="294" spans="1:8" x14ac:dyDescent="0.2">
      <c r="A294" s="253"/>
      <c r="B294" s="253"/>
      <c r="C294" s="253"/>
      <c r="D294" s="253"/>
      <c r="E294" s="253"/>
      <c r="F294" s="253"/>
      <c r="G294" s="253"/>
      <c r="H294" s="253"/>
    </row>
    <row r="295" spans="1:8" x14ac:dyDescent="0.2">
      <c r="A295" s="253"/>
      <c r="B295" s="253"/>
      <c r="C295" s="253"/>
      <c r="D295" s="253"/>
      <c r="E295" s="253"/>
      <c r="F295" s="253"/>
      <c r="G295" s="253"/>
      <c r="H295" s="253"/>
    </row>
    <row r="296" spans="1:8" x14ac:dyDescent="0.2">
      <c r="A296" s="253"/>
      <c r="B296" s="253"/>
      <c r="C296" s="253"/>
      <c r="D296" s="253"/>
      <c r="E296" s="253"/>
      <c r="F296" s="253"/>
      <c r="G296" s="253"/>
      <c r="H296" s="253"/>
    </row>
    <row r="297" spans="1:8" x14ac:dyDescent="0.2">
      <c r="A297" s="253"/>
      <c r="B297" s="253"/>
      <c r="C297" s="253"/>
      <c r="D297" s="253"/>
      <c r="E297" s="253"/>
      <c r="F297" s="253"/>
      <c r="G297" s="253"/>
      <c r="H297" s="253"/>
    </row>
    <row r="298" spans="1:8" x14ac:dyDescent="0.2">
      <c r="A298" s="253"/>
      <c r="B298" s="253"/>
      <c r="C298" s="253"/>
      <c r="D298" s="253"/>
      <c r="E298" s="253"/>
      <c r="F298" s="253"/>
      <c r="G298" s="253"/>
      <c r="H298" s="253"/>
    </row>
    <row r="299" spans="1:8" x14ac:dyDescent="0.2">
      <c r="A299" s="253"/>
      <c r="B299" s="253"/>
      <c r="C299" s="253"/>
      <c r="D299" s="253"/>
      <c r="E299" s="253"/>
      <c r="F299" s="253"/>
      <c r="G299" s="253"/>
      <c r="H299" s="253"/>
    </row>
    <row r="300" spans="1:8" x14ac:dyDescent="0.2">
      <c r="A300" s="253"/>
      <c r="B300" s="253"/>
      <c r="C300" s="253"/>
      <c r="D300" s="253"/>
      <c r="E300" s="253"/>
      <c r="F300" s="253"/>
      <c r="G300" s="253"/>
      <c r="H300" s="253"/>
    </row>
    <row r="301" spans="1:8" x14ac:dyDescent="0.2">
      <c r="A301" s="253"/>
      <c r="B301" s="253"/>
      <c r="C301" s="253"/>
      <c r="D301" s="253"/>
      <c r="E301" s="253"/>
      <c r="F301" s="253"/>
      <c r="G301" s="253"/>
      <c r="H301" s="253"/>
    </row>
    <row r="302" spans="1:8" x14ac:dyDescent="0.2">
      <c r="A302" s="253"/>
      <c r="B302" s="253"/>
      <c r="C302" s="253"/>
      <c r="D302" s="253"/>
      <c r="E302" s="253"/>
      <c r="F302" s="253"/>
      <c r="G302" s="253"/>
      <c r="H302" s="253"/>
    </row>
    <row r="303" spans="1:8" x14ac:dyDescent="0.2">
      <c r="A303" s="253"/>
      <c r="B303" s="253"/>
      <c r="C303" s="253"/>
      <c r="D303" s="253"/>
      <c r="E303" s="253"/>
      <c r="F303" s="253"/>
      <c r="G303" s="253"/>
      <c r="H303" s="253"/>
    </row>
    <row r="304" spans="1:8" x14ac:dyDescent="0.2">
      <c r="A304" s="253"/>
      <c r="B304" s="253"/>
      <c r="C304" s="253"/>
      <c r="D304" s="253"/>
      <c r="E304" s="253"/>
      <c r="F304" s="253"/>
      <c r="G304" s="253"/>
      <c r="H304" s="253"/>
    </row>
    <row r="305" spans="1:8" x14ac:dyDescent="0.2">
      <c r="A305" s="253"/>
      <c r="B305" s="253"/>
      <c r="C305" s="253"/>
      <c r="D305" s="253"/>
      <c r="E305" s="253"/>
      <c r="F305" s="253"/>
      <c r="G305" s="253"/>
      <c r="H305" s="253"/>
    </row>
    <row r="306" spans="1:8" x14ac:dyDescent="0.2">
      <c r="A306" s="253"/>
      <c r="B306" s="253"/>
      <c r="C306" s="253"/>
      <c r="D306" s="253"/>
      <c r="E306" s="253"/>
      <c r="F306" s="253"/>
      <c r="G306" s="253"/>
      <c r="H306" s="253"/>
    </row>
    <row r="307" spans="1:8" x14ac:dyDescent="0.2">
      <c r="A307" s="253"/>
      <c r="B307" s="253"/>
      <c r="C307" s="253"/>
      <c r="D307" s="253"/>
      <c r="E307" s="253"/>
      <c r="F307" s="253"/>
      <c r="G307" s="253"/>
      <c r="H307" s="253"/>
    </row>
    <row r="308" spans="1:8" x14ac:dyDescent="0.2">
      <c r="A308" s="253"/>
      <c r="B308" s="253"/>
      <c r="C308" s="253"/>
      <c r="D308" s="253"/>
      <c r="E308" s="253"/>
      <c r="F308" s="253"/>
      <c r="G308" s="253"/>
      <c r="H308" s="253"/>
    </row>
    <row r="309" spans="1:8" x14ac:dyDescent="0.2">
      <c r="A309" s="253"/>
      <c r="B309" s="253"/>
      <c r="C309" s="253"/>
      <c r="D309" s="253"/>
      <c r="E309" s="253"/>
      <c r="F309" s="253"/>
      <c r="G309" s="253"/>
      <c r="H309" s="253"/>
    </row>
    <row r="310" spans="1:8" x14ac:dyDescent="0.2">
      <c r="A310" s="253"/>
      <c r="B310" s="253"/>
      <c r="C310" s="253"/>
      <c r="D310" s="253"/>
      <c r="E310" s="253"/>
      <c r="F310" s="253"/>
      <c r="G310" s="253"/>
      <c r="H310" s="253"/>
    </row>
    <row r="311" spans="1:8" x14ac:dyDescent="0.2">
      <c r="A311" s="253"/>
      <c r="B311" s="253"/>
      <c r="C311" s="253"/>
      <c r="D311" s="253"/>
      <c r="E311" s="253"/>
      <c r="F311" s="253"/>
      <c r="G311" s="253"/>
      <c r="H311" s="253"/>
    </row>
    <row r="312" spans="1:8" x14ac:dyDescent="0.2">
      <c r="A312" s="253"/>
      <c r="B312" s="253"/>
      <c r="C312" s="253"/>
      <c r="D312" s="253"/>
      <c r="E312" s="253"/>
      <c r="F312" s="253"/>
      <c r="G312" s="253"/>
      <c r="H312" s="253"/>
    </row>
    <row r="313" spans="1:8" x14ac:dyDescent="0.2">
      <c r="A313" s="253"/>
      <c r="B313" s="253"/>
      <c r="C313" s="253"/>
      <c r="D313" s="253"/>
      <c r="E313" s="253"/>
      <c r="F313" s="253"/>
      <c r="G313" s="253"/>
      <c r="H313" s="253"/>
    </row>
    <row r="314" spans="1:8" x14ac:dyDescent="0.2">
      <c r="A314" s="253"/>
      <c r="B314" s="253"/>
      <c r="C314" s="253"/>
      <c r="D314" s="253"/>
      <c r="E314" s="253"/>
      <c r="F314" s="253"/>
      <c r="G314" s="253"/>
      <c r="H314" s="253"/>
    </row>
    <row r="315" spans="1:8" x14ac:dyDescent="0.2">
      <c r="A315" s="253"/>
      <c r="B315" s="253"/>
      <c r="C315" s="253"/>
      <c r="D315" s="253"/>
      <c r="E315" s="253"/>
      <c r="F315" s="253"/>
      <c r="G315" s="253"/>
      <c r="H315" s="253"/>
    </row>
    <row r="316" spans="1:8" x14ac:dyDescent="0.2">
      <c r="A316" s="253"/>
      <c r="B316" s="253"/>
      <c r="C316" s="253"/>
      <c r="D316" s="253"/>
      <c r="E316" s="253"/>
      <c r="F316" s="253"/>
      <c r="G316" s="253"/>
      <c r="H316" s="253"/>
    </row>
    <row r="317" spans="1:8" x14ac:dyDescent="0.2">
      <c r="A317" s="253"/>
      <c r="B317" s="253"/>
      <c r="C317" s="253"/>
      <c r="D317" s="253"/>
      <c r="E317" s="253"/>
      <c r="F317" s="253"/>
      <c r="G317" s="253"/>
      <c r="H317" s="253"/>
    </row>
    <row r="318" spans="1:8" x14ac:dyDescent="0.2">
      <c r="A318" s="253"/>
      <c r="B318" s="253"/>
      <c r="C318" s="253"/>
      <c r="D318" s="253"/>
      <c r="E318" s="253"/>
      <c r="F318" s="253"/>
      <c r="G318" s="253"/>
      <c r="H318" s="253"/>
    </row>
    <row r="319" spans="1:8" x14ac:dyDescent="0.2">
      <c r="A319" s="253"/>
      <c r="B319" s="253"/>
      <c r="C319" s="253"/>
      <c r="D319" s="253"/>
      <c r="E319" s="253"/>
      <c r="F319" s="253"/>
      <c r="G319" s="253"/>
      <c r="H319" s="253"/>
    </row>
    <row r="320" spans="1:8" x14ac:dyDescent="0.2">
      <c r="A320" s="253"/>
      <c r="B320" s="253"/>
      <c r="C320" s="253"/>
      <c r="D320" s="253"/>
      <c r="E320" s="253"/>
      <c r="F320" s="253"/>
      <c r="G320" s="253"/>
      <c r="H320" s="253"/>
    </row>
    <row r="321" spans="1:8" x14ac:dyDescent="0.2">
      <c r="A321" s="253"/>
      <c r="B321" s="253"/>
      <c r="C321" s="253"/>
      <c r="D321" s="253"/>
      <c r="E321" s="253"/>
      <c r="F321" s="253"/>
      <c r="G321" s="253"/>
      <c r="H321" s="253"/>
    </row>
    <row r="322" spans="1:8" x14ac:dyDescent="0.2">
      <c r="A322" s="253"/>
      <c r="B322" s="253"/>
      <c r="C322" s="253"/>
      <c r="D322" s="253"/>
      <c r="E322" s="253"/>
      <c r="F322" s="253"/>
      <c r="G322" s="253"/>
      <c r="H322" s="253"/>
    </row>
    <row r="323" spans="1:8" x14ac:dyDescent="0.2">
      <c r="A323" s="253"/>
      <c r="B323" s="253"/>
      <c r="C323" s="253"/>
      <c r="D323" s="253"/>
      <c r="E323" s="253"/>
      <c r="F323" s="253"/>
      <c r="G323" s="253"/>
      <c r="H323" s="253"/>
    </row>
    <row r="324" spans="1:8" x14ac:dyDescent="0.2">
      <c r="A324" s="253"/>
      <c r="B324" s="253"/>
      <c r="C324" s="253"/>
      <c r="D324" s="253"/>
      <c r="E324" s="253"/>
      <c r="F324" s="253"/>
      <c r="G324" s="253"/>
      <c r="H324" s="253"/>
    </row>
    <row r="325" spans="1:8" x14ac:dyDescent="0.2">
      <c r="A325" s="253"/>
      <c r="B325" s="253"/>
      <c r="C325" s="253"/>
      <c r="D325" s="253"/>
      <c r="E325" s="253"/>
      <c r="F325" s="253"/>
      <c r="G325" s="253"/>
      <c r="H325" s="253"/>
    </row>
    <row r="326" spans="1:8" x14ac:dyDescent="0.2">
      <c r="A326" s="253"/>
      <c r="B326" s="253"/>
      <c r="C326" s="253"/>
      <c r="D326" s="253"/>
      <c r="E326" s="253"/>
      <c r="F326" s="253"/>
      <c r="G326" s="253"/>
      <c r="H326" s="253"/>
    </row>
    <row r="327" spans="1:8" x14ac:dyDescent="0.2">
      <c r="A327" s="253"/>
      <c r="B327" s="253"/>
      <c r="C327" s="253"/>
      <c r="D327" s="253"/>
      <c r="E327" s="253"/>
      <c r="F327" s="253"/>
      <c r="G327" s="253"/>
      <c r="H327" s="253"/>
    </row>
    <row r="328" spans="1:8" x14ac:dyDescent="0.2">
      <c r="A328" s="253"/>
      <c r="B328" s="253"/>
      <c r="C328" s="253"/>
      <c r="D328" s="253"/>
      <c r="E328" s="253"/>
      <c r="F328" s="253"/>
      <c r="G328" s="253"/>
      <c r="H328" s="253"/>
    </row>
    <row r="329" spans="1:8" x14ac:dyDescent="0.2">
      <c r="A329" s="253"/>
      <c r="B329" s="253"/>
      <c r="C329" s="253"/>
      <c r="D329" s="253"/>
      <c r="E329" s="253"/>
      <c r="F329" s="253"/>
      <c r="G329" s="253"/>
      <c r="H329" s="253"/>
    </row>
    <row r="330" spans="1:8" x14ac:dyDescent="0.2">
      <c r="A330" s="253"/>
      <c r="B330" s="253"/>
      <c r="C330" s="253"/>
      <c r="D330" s="253"/>
      <c r="E330" s="253"/>
      <c r="F330" s="253"/>
      <c r="G330" s="253"/>
      <c r="H330" s="253"/>
    </row>
    <row r="331" spans="1:8" x14ac:dyDescent="0.2">
      <c r="A331" s="253"/>
      <c r="B331" s="253"/>
      <c r="C331" s="253"/>
      <c r="D331" s="253"/>
      <c r="E331" s="253"/>
      <c r="F331" s="253"/>
      <c r="G331" s="253"/>
      <c r="H331" s="253"/>
    </row>
    <row r="332" spans="1:8" x14ac:dyDescent="0.2">
      <c r="A332" s="253"/>
      <c r="B332" s="253"/>
      <c r="C332" s="253"/>
      <c r="D332" s="253"/>
      <c r="E332" s="253"/>
      <c r="F332" s="253"/>
      <c r="G332" s="253"/>
      <c r="H332" s="253"/>
    </row>
    <row r="333" spans="1:8" x14ac:dyDescent="0.2">
      <c r="A333" s="253"/>
      <c r="B333" s="253"/>
      <c r="C333" s="253"/>
      <c r="D333" s="253"/>
      <c r="E333" s="253"/>
      <c r="F333" s="253"/>
      <c r="G333" s="253"/>
      <c r="H333" s="253"/>
    </row>
    <row r="334" spans="1:8" x14ac:dyDescent="0.2">
      <c r="A334" s="253"/>
      <c r="B334" s="253"/>
      <c r="C334" s="253"/>
      <c r="D334" s="253"/>
      <c r="E334" s="253"/>
      <c r="F334" s="253"/>
      <c r="G334" s="253"/>
      <c r="H334" s="253"/>
    </row>
    <row r="335" spans="1:8" x14ac:dyDescent="0.2">
      <c r="A335" s="253"/>
      <c r="B335" s="253"/>
      <c r="C335" s="253"/>
      <c r="D335" s="253"/>
      <c r="E335" s="253"/>
      <c r="F335" s="253"/>
      <c r="G335" s="253"/>
      <c r="H335" s="253"/>
    </row>
    <row r="336" spans="1:8" x14ac:dyDescent="0.2">
      <c r="A336" s="253"/>
      <c r="B336" s="253"/>
      <c r="C336" s="253"/>
      <c r="D336" s="253"/>
      <c r="E336" s="253"/>
      <c r="F336" s="253"/>
      <c r="G336" s="253"/>
      <c r="H336" s="253"/>
    </row>
    <row r="337" spans="1:8" x14ac:dyDescent="0.2">
      <c r="A337" s="253"/>
      <c r="B337" s="253"/>
      <c r="C337" s="253"/>
      <c r="D337" s="253"/>
      <c r="E337" s="253"/>
      <c r="F337" s="253"/>
      <c r="G337" s="253"/>
      <c r="H337" s="253"/>
    </row>
    <row r="338" spans="1:8" x14ac:dyDescent="0.2">
      <c r="A338" s="253"/>
      <c r="B338" s="253"/>
      <c r="C338" s="253"/>
      <c r="D338" s="253"/>
      <c r="E338" s="253"/>
      <c r="F338" s="253"/>
      <c r="G338" s="253"/>
      <c r="H338" s="253"/>
    </row>
    <row r="339" spans="1:8" x14ac:dyDescent="0.2">
      <c r="A339" s="253"/>
      <c r="B339" s="253"/>
      <c r="C339" s="253"/>
      <c r="D339" s="253"/>
      <c r="E339" s="253"/>
      <c r="F339" s="253"/>
      <c r="G339" s="253"/>
      <c r="H339" s="253"/>
    </row>
    <row r="340" spans="1:8" x14ac:dyDescent="0.2">
      <c r="A340" s="253"/>
      <c r="B340" s="253"/>
      <c r="C340" s="253"/>
      <c r="D340" s="253"/>
      <c r="E340" s="253"/>
      <c r="F340" s="253"/>
      <c r="G340" s="253"/>
      <c r="H340" s="253"/>
    </row>
    <row r="341" spans="1:8" x14ac:dyDescent="0.2">
      <c r="A341" s="253"/>
      <c r="B341" s="253"/>
      <c r="C341" s="253"/>
      <c r="D341" s="253"/>
      <c r="E341" s="253"/>
      <c r="F341" s="253"/>
      <c r="G341" s="253"/>
      <c r="H341" s="253"/>
    </row>
    <row r="342" spans="1:8" x14ac:dyDescent="0.2">
      <c r="A342" s="253"/>
      <c r="B342" s="253"/>
      <c r="C342" s="253"/>
      <c r="D342" s="253"/>
      <c r="E342" s="253"/>
      <c r="F342" s="253"/>
      <c r="G342" s="253"/>
      <c r="H342" s="253"/>
    </row>
    <row r="343" spans="1:8" x14ac:dyDescent="0.2">
      <c r="A343" s="253"/>
      <c r="B343" s="253"/>
      <c r="C343" s="253"/>
      <c r="D343" s="253"/>
      <c r="E343" s="253"/>
      <c r="F343" s="253"/>
      <c r="G343" s="253"/>
      <c r="H343" s="253"/>
    </row>
    <row r="344" spans="1:8" x14ac:dyDescent="0.2">
      <c r="A344" s="253"/>
      <c r="B344" s="253"/>
      <c r="C344" s="253"/>
      <c r="D344" s="253"/>
      <c r="E344" s="253"/>
      <c r="F344" s="253"/>
      <c r="G344" s="253"/>
      <c r="H344" s="253"/>
    </row>
    <row r="345" spans="1:8" x14ac:dyDescent="0.2">
      <c r="A345" s="253"/>
      <c r="B345" s="253"/>
      <c r="C345" s="253"/>
      <c r="D345" s="253"/>
      <c r="E345" s="253"/>
      <c r="F345" s="253"/>
      <c r="G345" s="253"/>
      <c r="H345" s="253"/>
    </row>
    <row r="346" spans="1:8" x14ac:dyDescent="0.2">
      <c r="A346" s="253"/>
      <c r="B346" s="253"/>
      <c r="C346" s="253"/>
      <c r="D346" s="253"/>
      <c r="E346" s="253"/>
      <c r="F346" s="253"/>
      <c r="G346" s="253"/>
      <c r="H346" s="253"/>
    </row>
    <row r="347" spans="1:8" x14ac:dyDescent="0.2">
      <c r="A347" s="253"/>
      <c r="B347" s="253"/>
      <c r="C347" s="253"/>
      <c r="D347" s="253"/>
      <c r="E347" s="253"/>
      <c r="F347" s="253"/>
      <c r="G347" s="253"/>
      <c r="H347" s="253"/>
    </row>
    <row r="348" spans="1:8" x14ac:dyDescent="0.2">
      <c r="A348" s="253"/>
      <c r="B348" s="253"/>
      <c r="C348" s="253"/>
      <c r="D348" s="253"/>
      <c r="E348" s="253"/>
      <c r="F348" s="253"/>
      <c r="G348" s="253"/>
      <c r="H348" s="253"/>
    </row>
    <row r="349" spans="1:8" x14ac:dyDescent="0.2">
      <c r="A349" s="253"/>
      <c r="B349" s="253"/>
      <c r="C349" s="253"/>
      <c r="D349" s="253"/>
      <c r="E349" s="253"/>
      <c r="F349" s="253"/>
      <c r="G349" s="253"/>
      <c r="H349" s="253"/>
    </row>
    <row r="350" spans="1:8" x14ac:dyDescent="0.2">
      <c r="A350" s="253"/>
      <c r="B350" s="253"/>
      <c r="C350" s="253"/>
      <c r="D350" s="253"/>
      <c r="E350" s="253"/>
      <c r="F350" s="253"/>
      <c r="G350" s="253"/>
      <c r="H350" s="253"/>
    </row>
    <row r="351" spans="1:8" x14ac:dyDescent="0.2">
      <c r="A351" s="253"/>
      <c r="B351" s="253"/>
      <c r="C351" s="253"/>
      <c r="D351" s="253"/>
      <c r="E351" s="253"/>
      <c r="F351" s="253"/>
      <c r="G351" s="253"/>
      <c r="H351" s="253"/>
    </row>
    <row r="352" spans="1:8" x14ac:dyDescent="0.2">
      <c r="A352" s="253"/>
      <c r="B352" s="253"/>
      <c r="C352" s="253"/>
      <c r="D352" s="253"/>
      <c r="E352" s="253"/>
      <c r="F352" s="253"/>
      <c r="G352" s="253"/>
      <c r="H352" s="253"/>
    </row>
    <row r="353" spans="1:8" x14ac:dyDescent="0.2">
      <c r="A353" s="253"/>
      <c r="B353" s="253"/>
      <c r="C353" s="253"/>
      <c r="D353" s="253"/>
      <c r="E353" s="253"/>
      <c r="F353" s="253"/>
      <c r="G353" s="253"/>
      <c r="H353" s="253"/>
    </row>
    <row r="354" spans="1:8" x14ac:dyDescent="0.2">
      <c r="A354" s="253"/>
      <c r="B354" s="253"/>
      <c r="C354" s="253"/>
      <c r="D354" s="253"/>
      <c r="E354" s="253"/>
      <c r="F354" s="253"/>
      <c r="G354" s="253"/>
      <c r="H354" s="253"/>
    </row>
    <row r="355" spans="1:8" x14ac:dyDescent="0.2">
      <c r="A355" s="253"/>
      <c r="B355" s="253"/>
      <c r="C355" s="253"/>
      <c r="D355" s="253"/>
      <c r="E355" s="253"/>
      <c r="F355" s="253"/>
      <c r="G355" s="253"/>
      <c r="H355" s="253"/>
    </row>
    <row r="356" spans="1:8" x14ac:dyDescent="0.2">
      <c r="A356" s="253"/>
      <c r="B356" s="253"/>
      <c r="C356" s="253"/>
      <c r="D356" s="253"/>
      <c r="E356" s="253"/>
      <c r="F356" s="253"/>
      <c r="G356" s="253"/>
      <c r="H356" s="253"/>
    </row>
    <row r="357" spans="1:8" x14ac:dyDescent="0.2">
      <c r="A357" s="253"/>
      <c r="B357" s="253"/>
      <c r="C357" s="253"/>
      <c r="D357" s="253"/>
      <c r="E357" s="253"/>
      <c r="F357" s="253"/>
      <c r="G357" s="253"/>
      <c r="H357" s="253"/>
    </row>
    <row r="358" spans="1:8" x14ac:dyDescent="0.2">
      <c r="A358" s="253"/>
      <c r="B358" s="253"/>
      <c r="C358" s="253"/>
      <c r="D358" s="253"/>
      <c r="E358" s="253"/>
      <c r="F358" s="253"/>
      <c r="G358" s="253"/>
      <c r="H358" s="253"/>
    </row>
    <row r="359" spans="1:8" x14ac:dyDescent="0.2">
      <c r="A359" s="253"/>
      <c r="B359" s="253"/>
      <c r="C359" s="253"/>
      <c r="D359" s="253"/>
      <c r="E359" s="253"/>
      <c r="F359" s="253"/>
      <c r="G359" s="253"/>
      <c r="H359" s="253"/>
    </row>
    <row r="360" spans="1:8" x14ac:dyDescent="0.2">
      <c r="A360" s="253"/>
      <c r="B360" s="253"/>
      <c r="C360" s="253"/>
      <c r="D360" s="253"/>
      <c r="E360" s="253"/>
      <c r="F360" s="253"/>
      <c r="G360" s="253"/>
      <c r="H360" s="253"/>
    </row>
    <row r="361" spans="1:8" x14ac:dyDescent="0.2">
      <c r="A361" s="253"/>
      <c r="B361" s="253"/>
      <c r="C361" s="253"/>
      <c r="D361" s="253"/>
      <c r="E361" s="253"/>
      <c r="F361" s="253"/>
      <c r="G361" s="253"/>
      <c r="H361" s="253"/>
    </row>
    <row r="362" spans="1:8" x14ac:dyDescent="0.2">
      <c r="A362" s="253"/>
      <c r="B362" s="253"/>
      <c r="C362" s="253"/>
      <c r="D362" s="253"/>
      <c r="E362" s="253"/>
      <c r="F362" s="253"/>
      <c r="G362" s="253"/>
      <c r="H362" s="253"/>
    </row>
    <row r="363" spans="1:8" x14ac:dyDescent="0.2">
      <c r="A363" s="253"/>
      <c r="B363" s="253"/>
      <c r="C363" s="253"/>
      <c r="D363" s="253"/>
      <c r="E363" s="253"/>
      <c r="F363" s="253"/>
      <c r="G363" s="253"/>
      <c r="H363" s="253"/>
    </row>
    <row r="364" spans="1:8" x14ac:dyDescent="0.2">
      <c r="A364" s="253"/>
      <c r="B364" s="253"/>
      <c r="C364" s="253"/>
      <c r="D364" s="253"/>
      <c r="E364" s="253"/>
      <c r="F364" s="253"/>
      <c r="G364" s="253"/>
      <c r="H364" s="253"/>
    </row>
    <row r="365" spans="1:8" x14ac:dyDescent="0.2">
      <c r="A365" s="253"/>
      <c r="B365" s="253"/>
      <c r="C365" s="253"/>
      <c r="D365" s="253"/>
      <c r="E365" s="253"/>
      <c r="F365" s="253"/>
      <c r="G365" s="253"/>
      <c r="H365" s="253"/>
    </row>
    <row r="366" spans="1:8" x14ac:dyDescent="0.2">
      <c r="A366" s="253"/>
      <c r="B366" s="253"/>
      <c r="C366" s="253"/>
      <c r="D366" s="253"/>
      <c r="E366" s="253"/>
      <c r="F366" s="253"/>
      <c r="G366" s="253"/>
      <c r="H366" s="253"/>
    </row>
    <row r="367" spans="1:8" x14ac:dyDescent="0.2">
      <c r="A367" s="253"/>
      <c r="B367" s="253"/>
      <c r="C367" s="253"/>
      <c r="D367" s="253"/>
      <c r="E367" s="253"/>
      <c r="F367" s="253"/>
      <c r="G367" s="253"/>
      <c r="H367" s="253"/>
    </row>
    <row r="368" spans="1:8" x14ac:dyDescent="0.2">
      <c r="A368" s="253"/>
      <c r="B368" s="253"/>
      <c r="C368" s="253"/>
      <c r="D368" s="253"/>
      <c r="E368" s="253"/>
      <c r="F368" s="253"/>
      <c r="G368" s="253"/>
      <c r="H368" s="253"/>
    </row>
    <row r="369" spans="1:8" x14ac:dyDescent="0.2">
      <c r="A369" s="253"/>
      <c r="B369" s="253"/>
      <c r="C369" s="253"/>
      <c r="D369" s="253"/>
      <c r="E369" s="253"/>
      <c r="F369" s="253"/>
      <c r="G369" s="253"/>
      <c r="H369" s="253"/>
    </row>
    <row r="370" spans="1:8" x14ac:dyDescent="0.2">
      <c r="A370" s="253"/>
      <c r="B370" s="253"/>
      <c r="C370" s="253"/>
      <c r="D370" s="253"/>
      <c r="E370" s="253"/>
      <c r="F370" s="253"/>
      <c r="G370" s="253"/>
      <c r="H370" s="253"/>
    </row>
    <row r="371" spans="1:8" x14ac:dyDescent="0.2">
      <c r="A371" s="253"/>
      <c r="B371" s="253"/>
      <c r="C371" s="253"/>
      <c r="D371" s="253"/>
      <c r="E371" s="253"/>
      <c r="F371" s="253"/>
      <c r="G371" s="253"/>
      <c r="H371" s="253"/>
    </row>
    <row r="372" spans="1:8" x14ac:dyDescent="0.2">
      <c r="A372" s="253"/>
      <c r="B372" s="253"/>
      <c r="C372" s="253"/>
      <c r="D372" s="253"/>
      <c r="E372" s="253"/>
      <c r="F372" s="253"/>
      <c r="G372" s="253"/>
      <c r="H372" s="253"/>
    </row>
    <row r="373" spans="1:8" x14ac:dyDescent="0.2">
      <c r="A373" s="253"/>
      <c r="B373" s="253"/>
      <c r="C373" s="253"/>
      <c r="D373" s="253"/>
      <c r="E373" s="253"/>
      <c r="F373" s="253"/>
      <c r="G373" s="253"/>
      <c r="H373" s="253"/>
    </row>
    <row r="374" spans="1:8" x14ac:dyDescent="0.2">
      <c r="A374" s="253"/>
      <c r="B374" s="253"/>
      <c r="C374" s="253"/>
      <c r="D374" s="253"/>
      <c r="E374" s="253"/>
      <c r="F374" s="253"/>
      <c r="G374" s="253"/>
      <c r="H374" s="253"/>
    </row>
    <row r="375" spans="1:8" x14ac:dyDescent="0.2">
      <c r="A375" s="253"/>
      <c r="B375" s="253"/>
      <c r="C375" s="253"/>
      <c r="D375" s="253"/>
      <c r="E375" s="253"/>
      <c r="F375" s="253"/>
      <c r="G375" s="253"/>
      <c r="H375" s="253"/>
    </row>
    <row r="376" spans="1:8" x14ac:dyDescent="0.2">
      <c r="A376" s="253"/>
      <c r="B376" s="253"/>
      <c r="C376" s="253"/>
      <c r="D376" s="253"/>
      <c r="E376" s="253"/>
      <c r="F376" s="253"/>
      <c r="G376" s="253"/>
      <c r="H376" s="253"/>
    </row>
    <row r="377" spans="1:8" x14ac:dyDescent="0.2">
      <c r="A377" s="253"/>
      <c r="B377" s="253"/>
      <c r="C377" s="253"/>
      <c r="D377" s="253"/>
      <c r="E377" s="253"/>
      <c r="F377" s="253"/>
      <c r="G377" s="253"/>
      <c r="H377" s="253"/>
    </row>
    <row r="378" spans="1:8" x14ac:dyDescent="0.2">
      <c r="A378" s="253"/>
      <c r="B378" s="253"/>
      <c r="C378" s="253"/>
      <c r="D378" s="253"/>
      <c r="E378" s="253"/>
      <c r="F378" s="253"/>
      <c r="G378" s="253"/>
      <c r="H378" s="253"/>
    </row>
    <row r="379" spans="1:8" x14ac:dyDescent="0.2">
      <c r="A379" s="253"/>
      <c r="B379" s="253"/>
      <c r="C379" s="253"/>
      <c r="D379" s="253"/>
      <c r="E379" s="253"/>
      <c r="F379" s="253"/>
      <c r="G379" s="253"/>
      <c r="H379" s="253"/>
    </row>
    <row r="380" spans="1:8" x14ac:dyDescent="0.2">
      <c r="A380" s="253"/>
      <c r="B380" s="253"/>
      <c r="C380" s="253"/>
      <c r="D380" s="253"/>
      <c r="E380" s="253"/>
      <c r="F380" s="253"/>
      <c r="G380" s="253"/>
      <c r="H380" s="253"/>
    </row>
    <row r="381" spans="1:8" x14ac:dyDescent="0.2">
      <c r="A381" s="253"/>
      <c r="B381" s="253"/>
      <c r="C381" s="253"/>
      <c r="D381" s="253"/>
      <c r="E381" s="253"/>
      <c r="F381" s="253"/>
      <c r="G381" s="253"/>
      <c r="H381" s="253"/>
    </row>
    <row r="382" spans="1:8" x14ac:dyDescent="0.2">
      <c r="A382" s="253"/>
      <c r="B382" s="253"/>
      <c r="C382" s="253"/>
      <c r="D382" s="253"/>
      <c r="E382" s="253"/>
      <c r="F382" s="253"/>
      <c r="G382" s="253"/>
      <c r="H382" s="253"/>
    </row>
    <row r="383" spans="1:8" x14ac:dyDescent="0.2">
      <c r="A383" s="253"/>
      <c r="B383" s="253"/>
      <c r="C383" s="253"/>
      <c r="D383" s="253"/>
      <c r="E383" s="253"/>
      <c r="F383" s="253"/>
      <c r="G383" s="253"/>
      <c r="H383" s="253"/>
    </row>
    <row r="384" spans="1:8" x14ac:dyDescent="0.2">
      <c r="A384" s="253"/>
      <c r="B384" s="253"/>
      <c r="C384" s="253"/>
      <c r="D384" s="253"/>
      <c r="E384" s="253"/>
      <c r="F384" s="253"/>
      <c r="G384" s="253"/>
      <c r="H384" s="253"/>
    </row>
    <row r="385" spans="1:8" x14ac:dyDescent="0.2">
      <c r="A385" s="253"/>
      <c r="B385" s="253"/>
      <c r="C385" s="253"/>
      <c r="D385" s="253"/>
      <c r="E385" s="253"/>
      <c r="F385" s="253"/>
      <c r="G385" s="253"/>
      <c r="H385" s="253"/>
    </row>
    <row r="386" spans="1:8" x14ac:dyDescent="0.2">
      <c r="A386" s="253"/>
      <c r="B386" s="253"/>
      <c r="C386" s="253"/>
      <c r="D386" s="253"/>
      <c r="E386" s="253"/>
      <c r="F386" s="253"/>
      <c r="G386" s="253"/>
      <c r="H386" s="253"/>
    </row>
    <row r="387" spans="1:8" x14ac:dyDescent="0.2">
      <c r="A387" s="253"/>
      <c r="B387" s="253"/>
      <c r="C387" s="253"/>
      <c r="D387" s="253"/>
      <c r="E387" s="253"/>
      <c r="F387" s="253"/>
      <c r="G387" s="253"/>
      <c r="H387" s="253"/>
    </row>
    <row r="388" spans="1:8" x14ac:dyDescent="0.2">
      <c r="A388" s="253"/>
      <c r="B388" s="253"/>
      <c r="C388" s="253"/>
      <c r="D388" s="253"/>
      <c r="E388" s="253"/>
      <c r="F388" s="253"/>
      <c r="G388" s="253"/>
      <c r="H388" s="253"/>
    </row>
    <row r="389" spans="1:8" x14ac:dyDescent="0.2">
      <c r="A389" s="253"/>
      <c r="B389" s="253"/>
      <c r="C389" s="253"/>
      <c r="D389" s="253"/>
      <c r="E389" s="253"/>
      <c r="F389" s="253"/>
      <c r="G389" s="253"/>
      <c r="H389" s="253"/>
    </row>
    <row r="390" spans="1:8" x14ac:dyDescent="0.2">
      <c r="A390" s="253"/>
      <c r="B390" s="253"/>
      <c r="C390" s="253"/>
      <c r="D390" s="253"/>
      <c r="E390" s="253"/>
      <c r="F390" s="253"/>
      <c r="G390" s="253"/>
      <c r="H390" s="253"/>
    </row>
    <row r="391" spans="1:8" x14ac:dyDescent="0.2">
      <c r="A391" s="253"/>
      <c r="B391" s="253"/>
      <c r="C391" s="253"/>
      <c r="D391" s="253"/>
      <c r="E391" s="253"/>
      <c r="F391" s="253"/>
      <c r="G391" s="253"/>
      <c r="H391" s="253"/>
    </row>
    <row r="392" spans="1:8" x14ac:dyDescent="0.2">
      <c r="A392" s="253"/>
      <c r="B392" s="253"/>
      <c r="C392" s="253"/>
      <c r="D392" s="253"/>
      <c r="E392" s="253"/>
      <c r="F392" s="253"/>
      <c r="G392" s="253"/>
      <c r="H392" s="253"/>
    </row>
    <row r="393" spans="1:8" x14ac:dyDescent="0.2">
      <c r="A393" s="253"/>
      <c r="B393" s="253"/>
      <c r="C393" s="253"/>
      <c r="D393" s="253"/>
      <c r="E393" s="253"/>
      <c r="F393" s="253"/>
      <c r="G393" s="253"/>
      <c r="H393" s="253"/>
    </row>
    <row r="394" spans="1:8" x14ac:dyDescent="0.2">
      <c r="A394" s="253"/>
      <c r="B394" s="253"/>
      <c r="C394" s="253"/>
      <c r="D394" s="253"/>
      <c r="E394" s="253"/>
      <c r="F394" s="253"/>
      <c r="G394" s="253"/>
      <c r="H394" s="253"/>
    </row>
    <row r="395" spans="1:8" x14ac:dyDescent="0.2">
      <c r="A395" s="253"/>
      <c r="B395" s="253"/>
      <c r="C395" s="253"/>
      <c r="D395" s="253"/>
      <c r="E395" s="253"/>
      <c r="F395" s="253"/>
      <c r="G395" s="253"/>
      <c r="H395" s="253"/>
    </row>
    <row r="396" spans="1:8" x14ac:dyDescent="0.2">
      <c r="A396" s="253"/>
      <c r="B396" s="253"/>
      <c r="C396" s="253"/>
      <c r="D396" s="253"/>
      <c r="E396" s="253"/>
      <c r="F396" s="253"/>
      <c r="G396" s="253"/>
      <c r="H396" s="253"/>
    </row>
    <row r="397" spans="1:8" x14ac:dyDescent="0.2">
      <c r="A397" s="253"/>
      <c r="B397" s="253"/>
      <c r="C397" s="253"/>
      <c r="D397" s="253"/>
      <c r="E397" s="253"/>
      <c r="F397" s="253"/>
      <c r="G397" s="253"/>
      <c r="H397" s="253"/>
    </row>
    <row r="398" spans="1:8" x14ac:dyDescent="0.2">
      <c r="A398" s="253"/>
      <c r="B398" s="253"/>
      <c r="C398" s="253"/>
      <c r="D398" s="253"/>
      <c r="E398" s="253"/>
      <c r="F398" s="253"/>
      <c r="G398" s="253"/>
      <c r="H398" s="253"/>
    </row>
    <row r="399" spans="1:8" x14ac:dyDescent="0.2">
      <c r="A399" s="253"/>
      <c r="B399" s="253"/>
      <c r="C399" s="253"/>
      <c r="D399" s="253"/>
      <c r="E399" s="253"/>
      <c r="F399" s="253"/>
      <c r="G399" s="253"/>
      <c r="H399" s="253"/>
    </row>
    <row r="400" spans="1:8" x14ac:dyDescent="0.2">
      <c r="A400" s="253"/>
      <c r="B400" s="253"/>
      <c r="C400" s="253"/>
      <c r="D400" s="253"/>
      <c r="E400" s="253"/>
      <c r="F400" s="253"/>
      <c r="G400" s="253"/>
      <c r="H400" s="253"/>
    </row>
    <row r="401" spans="1:8" x14ac:dyDescent="0.2">
      <c r="A401" s="253"/>
      <c r="B401" s="253"/>
      <c r="C401" s="253"/>
      <c r="D401" s="253"/>
      <c r="E401" s="253"/>
      <c r="F401" s="253"/>
      <c r="G401" s="253"/>
      <c r="H401" s="253"/>
    </row>
    <row r="402" spans="1:8" x14ac:dyDescent="0.2">
      <c r="A402" s="253"/>
      <c r="B402" s="253"/>
      <c r="C402" s="253"/>
      <c r="D402" s="253"/>
      <c r="E402" s="253"/>
      <c r="F402" s="253"/>
      <c r="G402" s="253"/>
      <c r="H402" s="253"/>
    </row>
    <row r="403" spans="1:8" x14ac:dyDescent="0.2">
      <c r="A403" s="253"/>
      <c r="B403" s="253"/>
      <c r="C403" s="253"/>
      <c r="D403" s="253"/>
      <c r="E403" s="253"/>
      <c r="F403" s="253"/>
      <c r="G403" s="253"/>
      <c r="H403" s="253"/>
    </row>
    <row r="404" spans="1:8" x14ac:dyDescent="0.2">
      <c r="A404" s="253"/>
      <c r="B404" s="253"/>
      <c r="C404" s="253"/>
      <c r="D404" s="253"/>
      <c r="E404" s="253"/>
      <c r="F404" s="253"/>
      <c r="G404" s="253"/>
      <c r="H404" s="253"/>
    </row>
    <row r="405" spans="1:8" x14ac:dyDescent="0.2">
      <c r="A405" s="253"/>
      <c r="B405" s="253"/>
      <c r="C405" s="253"/>
      <c r="D405" s="253"/>
      <c r="E405" s="253"/>
      <c r="F405" s="253"/>
      <c r="G405" s="253"/>
      <c r="H405" s="253"/>
    </row>
    <row r="406" spans="1:8" x14ac:dyDescent="0.2">
      <c r="A406" s="253"/>
      <c r="B406" s="253"/>
      <c r="C406" s="253"/>
      <c r="D406" s="253"/>
      <c r="E406" s="253"/>
      <c r="F406" s="253"/>
      <c r="G406" s="253"/>
      <c r="H406" s="253"/>
    </row>
    <row r="407" spans="1:8" x14ac:dyDescent="0.2">
      <c r="A407" s="253"/>
      <c r="B407" s="253"/>
      <c r="C407" s="253"/>
      <c r="D407" s="253"/>
      <c r="E407" s="253"/>
      <c r="F407" s="253"/>
      <c r="G407" s="253"/>
      <c r="H407" s="253"/>
    </row>
    <row r="408" spans="1:8" x14ac:dyDescent="0.2">
      <c r="A408" s="253"/>
      <c r="B408" s="253"/>
      <c r="C408" s="253"/>
      <c r="D408" s="253"/>
      <c r="E408" s="253"/>
      <c r="F408" s="253"/>
      <c r="G408" s="253"/>
      <c r="H408" s="253"/>
    </row>
    <row r="409" spans="1:8" x14ac:dyDescent="0.2">
      <c r="A409" s="253"/>
      <c r="B409" s="253"/>
      <c r="C409" s="253"/>
      <c r="D409" s="253"/>
      <c r="E409" s="253"/>
      <c r="F409" s="253"/>
      <c r="G409" s="253"/>
      <c r="H409" s="253"/>
    </row>
    <row r="410" spans="1:8" x14ac:dyDescent="0.2">
      <c r="A410" s="253"/>
      <c r="B410" s="253"/>
      <c r="C410" s="253"/>
      <c r="D410" s="253"/>
      <c r="E410" s="253"/>
      <c r="F410" s="253"/>
      <c r="G410" s="253"/>
      <c r="H410" s="253"/>
    </row>
    <row r="411" spans="1:8" x14ac:dyDescent="0.2">
      <c r="A411" s="253"/>
      <c r="B411" s="253"/>
      <c r="C411" s="253"/>
      <c r="D411" s="253"/>
      <c r="E411" s="253"/>
      <c r="F411" s="253"/>
      <c r="G411" s="253"/>
      <c r="H411" s="253"/>
    </row>
    <row r="412" spans="1:8" x14ac:dyDescent="0.2">
      <c r="A412" s="253"/>
      <c r="B412" s="253"/>
      <c r="C412" s="253"/>
      <c r="D412" s="253"/>
      <c r="E412" s="253"/>
      <c r="F412" s="253"/>
      <c r="G412" s="253"/>
      <c r="H412" s="253"/>
    </row>
    <row r="413" spans="1:8" x14ac:dyDescent="0.2">
      <c r="A413" s="253"/>
      <c r="B413" s="253"/>
      <c r="C413" s="253"/>
      <c r="D413" s="253"/>
      <c r="E413" s="253"/>
      <c r="F413" s="253"/>
      <c r="G413" s="253"/>
      <c r="H413" s="253"/>
    </row>
    <row r="414" spans="1:8" x14ac:dyDescent="0.2">
      <c r="A414" s="253"/>
      <c r="B414" s="253"/>
      <c r="C414" s="253"/>
      <c r="D414" s="253"/>
      <c r="E414" s="253"/>
      <c r="F414" s="253"/>
      <c r="G414" s="253"/>
      <c r="H414" s="253"/>
    </row>
    <row r="415" spans="1:8" x14ac:dyDescent="0.2">
      <c r="A415" s="253"/>
      <c r="B415" s="253"/>
      <c r="C415" s="253"/>
      <c r="D415" s="253"/>
      <c r="E415" s="253"/>
      <c r="F415" s="253"/>
      <c r="G415" s="253"/>
      <c r="H415" s="253"/>
    </row>
    <row r="416" spans="1:8" x14ac:dyDescent="0.2">
      <c r="A416" s="253"/>
      <c r="B416" s="253"/>
      <c r="C416" s="253"/>
      <c r="D416" s="253"/>
      <c r="E416" s="253"/>
      <c r="F416" s="253"/>
      <c r="G416" s="253"/>
      <c r="H416" s="253"/>
    </row>
    <row r="417" spans="1:8" x14ac:dyDescent="0.2">
      <c r="A417" s="253"/>
      <c r="B417" s="253"/>
      <c r="C417" s="253"/>
      <c r="D417" s="253"/>
      <c r="E417" s="253"/>
      <c r="F417" s="253"/>
      <c r="G417" s="253"/>
      <c r="H417" s="253"/>
    </row>
    <row r="418" spans="1:8" x14ac:dyDescent="0.2">
      <c r="A418" s="253"/>
      <c r="B418" s="253"/>
      <c r="C418" s="253"/>
      <c r="D418" s="253"/>
      <c r="E418" s="253"/>
      <c r="F418" s="253"/>
      <c r="G418" s="253"/>
      <c r="H418" s="253"/>
    </row>
    <row r="419" spans="1:8" x14ac:dyDescent="0.2">
      <c r="A419" s="253"/>
      <c r="B419" s="253"/>
      <c r="C419" s="253"/>
      <c r="D419" s="253"/>
      <c r="E419" s="253"/>
      <c r="F419" s="253"/>
      <c r="G419" s="253"/>
      <c r="H419" s="253"/>
    </row>
    <row r="420" spans="1:8" x14ac:dyDescent="0.2">
      <c r="A420" s="253"/>
      <c r="B420" s="253"/>
      <c r="C420" s="253"/>
      <c r="D420" s="253"/>
      <c r="E420" s="253"/>
      <c r="F420" s="253"/>
      <c r="G420" s="253"/>
      <c r="H420" s="253"/>
    </row>
    <row r="421" spans="1:8" x14ac:dyDescent="0.2">
      <c r="A421" s="253"/>
      <c r="B421" s="253"/>
      <c r="C421" s="253"/>
      <c r="D421" s="253"/>
      <c r="E421" s="253"/>
      <c r="F421" s="253"/>
      <c r="G421" s="253"/>
      <c r="H421" s="253"/>
    </row>
    <row r="422" spans="1:8" x14ac:dyDescent="0.2">
      <c r="A422" s="253"/>
      <c r="B422" s="253"/>
      <c r="C422" s="253"/>
      <c r="D422" s="253"/>
      <c r="E422" s="253"/>
      <c r="F422" s="253"/>
      <c r="G422" s="253"/>
      <c r="H422" s="253"/>
    </row>
    <row r="423" spans="1:8" x14ac:dyDescent="0.2">
      <c r="A423" s="253"/>
      <c r="B423" s="253"/>
      <c r="C423" s="253"/>
      <c r="D423" s="253"/>
      <c r="E423" s="253"/>
      <c r="F423" s="253"/>
      <c r="G423" s="253"/>
      <c r="H423" s="253"/>
    </row>
    <row r="424" spans="1:8" x14ac:dyDescent="0.2">
      <c r="A424" s="253"/>
      <c r="B424" s="253"/>
      <c r="C424" s="253"/>
      <c r="D424" s="253"/>
      <c r="E424" s="253"/>
      <c r="F424" s="253"/>
      <c r="G424" s="253"/>
      <c r="H424" s="253"/>
    </row>
    <row r="425" spans="1:8" x14ac:dyDescent="0.2">
      <c r="A425" s="253"/>
      <c r="B425" s="253"/>
      <c r="C425" s="253"/>
      <c r="D425" s="253"/>
      <c r="E425" s="253"/>
      <c r="F425" s="253"/>
      <c r="G425" s="253"/>
      <c r="H425" s="253"/>
    </row>
    <row r="426" spans="1:8" x14ac:dyDescent="0.2">
      <c r="A426" s="253"/>
      <c r="B426" s="253"/>
      <c r="C426" s="253"/>
      <c r="D426" s="253"/>
      <c r="E426" s="253"/>
      <c r="F426" s="253"/>
      <c r="G426" s="253"/>
      <c r="H426" s="253"/>
    </row>
    <row r="427" spans="1:8" x14ac:dyDescent="0.2">
      <c r="A427" s="253"/>
      <c r="B427" s="253"/>
      <c r="C427" s="253"/>
      <c r="D427" s="253"/>
      <c r="E427" s="253"/>
      <c r="F427" s="253"/>
      <c r="G427" s="253"/>
      <c r="H427" s="253"/>
    </row>
    <row r="428" spans="1:8" x14ac:dyDescent="0.2">
      <c r="A428" s="253"/>
      <c r="B428" s="253"/>
      <c r="C428" s="253"/>
      <c r="D428" s="253"/>
      <c r="E428" s="253"/>
      <c r="F428" s="253"/>
      <c r="G428" s="253"/>
      <c r="H428" s="253"/>
    </row>
    <row r="429" spans="1:8" x14ac:dyDescent="0.2">
      <c r="A429" s="253"/>
      <c r="B429" s="253"/>
      <c r="C429" s="253"/>
      <c r="D429" s="253"/>
      <c r="E429" s="253"/>
      <c r="F429" s="253"/>
      <c r="G429" s="253"/>
      <c r="H429" s="253"/>
    </row>
    <row r="430" spans="1:8" x14ac:dyDescent="0.2">
      <c r="A430" s="253"/>
      <c r="B430" s="253"/>
      <c r="C430" s="253"/>
      <c r="D430" s="253"/>
      <c r="E430" s="253"/>
      <c r="F430" s="253"/>
      <c r="G430" s="253"/>
      <c r="H430" s="253"/>
    </row>
    <row r="431" spans="1:8" x14ac:dyDescent="0.2">
      <c r="A431" s="253"/>
      <c r="B431" s="253"/>
      <c r="C431" s="253"/>
      <c r="D431" s="253"/>
      <c r="E431" s="253"/>
      <c r="F431" s="253"/>
      <c r="G431" s="253"/>
      <c r="H431" s="253"/>
    </row>
    <row r="432" spans="1:8" x14ac:dyDescent="0.2">
      <c r="A432" s="253"/>
      <c r="B432" s="253"/>
      <c r="C432" s="253"/>
      <c r="D432" s="253"/>
      <c r="E432" s="253"/>
      <c r="F432" s="253"/>
      <c r="G432" s="253"/>
      <c r="H432" s="253"/>
    </row>
    <row r="433" spans="1:8" x14ac:dyDescent="0.2">
      <c r="A433" s="253"/>
      <c r="B433" s="253"/>
      <c r="C433" s="253"/>
      <c r="D433" s="253"/>
      <c r="E433" s="253"/>
      <c r="F433" s="253"/>
      <c r="G433" s="253"/>
      <c r="H433" s="253"/>
    </row>
    <row r="434" spans="1:8" x14ac:dyDescent="0.2">
      <c r="A434" s="253"/>
      <c r="B434" s="253"/>
      <c r="C434" s="253"/>
      <c r="D434" s="253"/>
      <c r="E434" s="253"/>
      <c r="F434" s="253"/>
      <c r="G434" s="253"/>
      <c r="H434" s="253"/>
    </row>
    <row r="435" spans="1:8" x14ac:dyDescent="0.2">
      <c r="A435" s="253"/>
      <c r="B435" s="253"/>
      <c r="C435" s="253"/>
      <c r="D435" s="253"/>
      <c r="E435" s="253"/>
      <c r="F435" s="253"/>
      <c r="G435" s="253"/>
      <c r="H435" s="253"/>
    </row>
    <row r="436" spans="1:8" x14ac:dyDescent="0.2">
      <c r="A436" s="253"/>
      <c r="B436" s="253"/>
      <c r="C436" s="253"/>
      <c r="D436" s="253"/>
      <c r="E436" s="253"/>
      <c r="F436" s="253"/>
      <c r="G436" s="253"/>
      <c r="H436" s="253"/>
    </row>
    <row r="437" spans="1:8" x14ac:dyDescent="0.2">
      <c r="A437" s="253"/>
      <c r="B437" s="253"/>
      <c r="C437" s="253"/>
      <c r="D437" s="253"/>
      <c r="E437" s="253"/>
      <c r="F437" s="253"/>
      <c r="G437" s="253"/>
      <c r="H437" s="253"/>
    </row>
    <row r="438" spans="1:8" x14ac:dyDescent="0.2">
      <c r="A438" s="253"/>
      <c r="B438" s="253"/>
      <c r="C438" s="253"/>
      <c r="D438" s="253"/>
      <c r="E438" s="253"/>
      <c r="F438" s="253"/>
      <c r="G438" s="253"/>
      <c r="H438" s="253"/>
    </row>
    <row r="439" spans="1:8" x14ac:dyDescent="0.2">
      <c r="A439" s="253"/>
      <c r="B439" s="253"/>
      <c r="C439" s="253"/>
      <c r="D439" s="253"/>
      <c r="E439" s="253"/>
      <c r="F439" s="253"/>
      <c r="G439" s="253"/>
      <c r="H439" s="253"/>
    </row>
    <row r="440" spans="1:8" x14ac:dyDescent="0.2">
      <c r="A440" s="253"/>
      <c r="B440" s="253"/>
      <c r="C440" s="253"/>
      <c r="D440" s="253"/>
      <c r="E440" s="253"/>
      <c r="F440" s="253"/>
      <c r="G440" s="253"/>
      <c r="H440" s="253"/>
    </row>
    <row r="441" spans="1:8" x14ac:dyDescent="0.2">
      <c r="A441" s="253"/>
      <c r="B441" s="253"/>
      <c r="C441" s="253"/>
      <c r="D441" s="253"/>
      <c r="E441" s="253"/>
      <c r="F441" s="253"/>
      <c r="G441" s="253"/>
      <c r="H441" s="253"/>
    </row>
    <row r="442" spans="1:8" x14ac:dyDescent="0.2">
      <c r="A442" s="253"/>
      <c r="B442" s="253"/>
      <c r="C442" s="253"/>
      <c r="D442" s="253"/>
      <c r="E442" s="253"/>
      <c r="F442" s="253"/>
      <c r="G442" s="253"/>
      <c r="H442" s="253"/>
    </row>
    <row r="443" spans="1:8" x14ac:dyDescent="0.2">
      <c r="A443" s="253"/>
      <c r="B443" s="253"/>
      <c r="C443" s="253"/>
      <c r="D443" s="253"/>
      <c r="E443" s="253"/>
      <c r="F443" s="253"/>
      <c r="G443" s="253"/>
      <c r="H443" s="253"/>
    </row>
    <row r="444" spans="1:8" x14ac:dyDescent="0.2">
      <c r="A444" s="253"/>
      <c r="B444" s="253"/>
      <c r="C444" s="253"/>
      <c r="D444" s="253"/>
      <c r="E444" s="253"/>
      <c r="F444" s="253"/>
      <c r="G444" s="253"/>
      <c r="H444" s="253"/>
    </row>
    <row r="445" spans="1:8" x14ac:dyDescent="0.2">
      <c r="A445" s="253"/>
      <c r="B445" s="253"/>
      <c r="C445" s="253"/>
      <c r="D445" s="253"/>
      <c r="E445" s="253"/>
      <c r="F445" s="253"/>
      <c r="G445" s="253"/>
      <c r="H445" s="253"/>
    </row>
    <row r="446" spans="1:8" x14ac:dyDescent="0.2">
      <c r="A446" s="253"/>
      <c r="B446" s="253"/>
      <c r="C446" s="253"/>
      <c r="D446" s="253"/>
      <c r="E446" s="253"/>
      <c r="F446" s="253"/>
      <c r="G446" s="253"/>
      <c r="H446" s="253"/>
    </row>
    <row r="447" spans="1:8" x14ac:dyDescent="0.2">
      <c r="A447" s="253"/>
      <c r="B447" s="253"/>
      <c r="C447" s="253"/>
      <c r="D447" s="253"/>
      <c r="E447" s="253"/>
      <c r="F447" s="253"/>
      <c r="G447" s="253"/>
      <c r="H447" s="253"/>
    </row>
    <row r="448" spans="1:8" x14ac:dyDescent="0.2">
      <c r="A448" s="253"/>
      <c r="B448" s="253"/>
      <c r="C448" s="253"/>
      <c r="D448" s="253"/>
      <c r="E448" s="253"/>
      <c r="F448" s="253"/>
      <c r="G448" s="253"/>
      <c r="H448" s="253"/>
    </row>
    <row r="449" spans="1:8" x14ac:dyDescent="0.2">
      <c r="A449" s="253"/>
      <c r="B449" s="253"/>
      <c r="C449" s="253"/>
      <c r="D449" s="253"/>
      <c r="E449" s="253"/>
      <c r="F449" s="253"/>
      <c r="G449" s="253"/>
      <c r="H449" s="253"/>
    </row>
    <row r="450" spans="1:8" x14ac:dyDescent="0.2">
      <c r="A450" s="253"/>
      <c r="B450" s="253"/>
      <c r="C450" s="253"/>
      <c r="D450" s="253"/>
      <c r="E450" s="253"/>
      <c r="F450" s="253"/>
      <c r="G450" s="253"/>
      <c r="H450" s="253"/>
    </row>
    <row r="451" spans="1:8" x14ac:dyDescent="0.2">
      <c r="A451" s="253"/>
      <c r="B451" s="253"/>
      <c r="C451" s="253"/>
      <c r="D451" s="253"/>
      <c r="E451" s="253"/>
      <c r="F451" s="253"/>
      <c r="G451" s="253"/>
      <c r="H451" s="253"/>
    </row>
    <row r="452" spans="1:8" x14ac:dyDescent="0.2">
      <c r="A452" s="253"/>
      <c r="B452" s="253"/>
      <c r="C452" s="253"/>
      <c r="D452" s="253"/>
      <c r="E452" s="253"/>
      <c r="F452" s="253"/>
      <c r="G452" s="253"/>
      <c r="H452" s="253"/>
    </row>
    <row r="453" spans="1:8" x14ac:dyDescent="0.2">
      <c r="A453" s="253"/>
      <c r="B453" s="253"/>
      <c r="C453" s="253"/>
      <c r="D453" s="253"/>
      <c r="E453" s="253"/>
      <c r="F453" s="253"/>
      <c r="G453" s="253"/>
      <c r="H453" s="253"/>
    </row>
    <row r="454" spans="1:8" x14ac:dyDescent="0.2">
      <c r="A454" s="253"/>
      <c r="B454" s="253"/>
      <c r="C454" s="253"/>
      <c r="D454" s="253"/>
      <c r="E454" s="253"/>
      <c r="F454" s="253"/>
      <c r="G454" s="253"/>
      <c r="H454" s="253"/>
    </row>
    <row r="455" spans="1:8" x14ac:dyDescent="0.2">
      <c r="A455" s="253"/>
      <c r="B455" s="253"/>
      <c r="C455" s="253"/>
      <c r="D455" s="253"/>
      <c r="E455" s="253"/>
      <c r="F455" s="253"/>
      <c r="G455" s="253"/>
      <c r="H455" s="253"/>
    </row>
    <row r="456" spans="1:8" x14ac:dyDescent="0.2">
      <c r="A456" s="253"/>
      <c r="B456" s="253"/>
      <c r="C456" s="253"/>
      <c r="D456" s="253"/>
      <c r="E456" s="253"/>
      <c r="F456" s="253"/>
      <c r="G456" s="253"/>
      <c r="H456" s="253"/>
    </row>
    <row r="457" spans="1:8" x14ac:dyDescent="0.2">
      <c r="A457" s="253"/>
      <c r="B457" s="253"/>
      <c r="C457" s="253"/>
      <c r="D457" s="253"/>
      <c r="E457" s="253"/>
      <c r="F457" s="253"/>
      <c r="G457" s="253"/>
      <c r="H457" s="253"/>
    </row>
    <row r="458" spans="1:8" x14ac:dyDescent="0.2">
      <c r="A458" s="253"/>
      <c r="B458" s="253"/>
      <c r="C458" s="253"/>
      <c r="D458" s="253"/>
      <c r="E458" s="253"/>
      <c r="F458" s="253"/>
      <c r="G458" s="253"/>
      <c r="H458" s="253"/>
    </row>
    <row r="459" spans="1:8" x14ac:dyDescent="0.2">
      <c r="A459" s="253"/>
      <c r="B459" s="253"/>
      <c r="C459" s="253"/>
      <c r="D459" s="253"/>
      <c r="E459" s="253"/>
      <c r="F459" s="253"/>
      <c r="G459" s="253"/>
      <c r="H459" s="253"/>
    </row>
    <row r="460" spans="1:8" x14ac:dyDescent="0.2">
      <c r="A460" s="253"/>
      <c r="B460" s="253"/>
      <c r="C460" s="253"/>
      <c r="D460" s="253"/>
      <c r="E460" s="253"/>
      <c r="F460" s="253"/>
      <c r="G460" s="253"/>
      <c r="H460" s="253"/>
    </row>
    <row r="461" spans="1:8" x14ac:dyDescent="0.2">
      <c r="A461" s="253"/>
      <c r="B461" s="253"/>
      <c r="C461" s="253"/>
      <c r="D461" s="253"/>
      <c r="E461" s="253"/>
      <c r="F461" s="253"/>
      <c r="G461" s="253"/>
      <c r="H461" s="253"/>
    </row>
    <row r="462" spans="1:8" x14ac:dyDescent="0.2">
      <c r="A462" s="253"/>
      <c r="B462" s="253"/>
      <c r="C462" s="253"/>
      <c r="D462" s="253"/>
      <c r="E462" s="253"/>
      <c r="F462" s="253"/>
      <c r="G462" s="253"/>
      <c r="H462" s="253"/>
    </row>
    <row r="463" spans="1:8" x14ac:dyDescent="0.2">
      <c r="A463" s="253"/>
      <c r="B463" s="253"/>
      <c r="C463" s="253"/>
      <c r="D463" s="253"/>
      <c r="E463" s="253"/>
      <c r="F463" s="253"/>
      <c r="G463" s="253"/>
      <c r="H463" s="253"/>
    </row>
    <row r="464" spans="1:8" x14ac:dyDescent="0.2">
      <c r="A464" s="253"/>
      <c r="B464" s="253"/>
      <c r="C464" s="253"/>
      <c r="D464" s="253"/>
      <c r="E464" s="253"/>
      <c r="F464" s="253"/>
      <c r="G464" s="253"/>
      <c r="H464" s="253"/>
    </row>
    <row r="465" spans="1:8" x14ac:dyDescent="0.2">
      <c r="A465" s="253"/>
      <c r="B465" s="253"/>
      <c r="C465" s="253"/>
      <c r="D465" s="253"/>
      <c r="E465" s="253"/>
      <c r="F465" s="253"/>
      <c r="G465" s="253"/>
      <c r="H465" s="253"/>
    </row>
    <row r="466" spans="1:8" x14ac:dyDescent="0.2">
      <c r="A466" s="253"/>
      <c r="B466" s="253"/>
      <c r="C466" s="253"/>
      <c r="D466" s="253"/>
      <c r="E466" s="253"/>
      <c r="F466" s="253"/>
      <c r="G466" s="253"/>
      <c r="H466" s="253"/>
    </row>
    <row r="467" spans="1:8" x14ac:dyDescent="0.2">
      <c r="A467" s="253"/>
      <c r="B467" s="253"/>
      <c r="C467" s="253"/>
      <c r="D467" s="253"/>
      <c r="E467" s="253"/>
      <c r="F467" s="253"/>
      <c r="G467" s="253"/>
      <c r="H467" s="253"/>
    </row>
    <row r="468" spans="1:8" x14ac:dyDescent="0.2">
      <c r="A468" s="253"/>
      <c r="B468" s="253"/>
      <c r="C468" s="253"/>
      <c r="D468" s="253"/>
      <c r="E468" s="253"/>
      <c r="F468" s="253"/>
      <c r="G468" s="253"/>
      <c r="H468" s="253"/>
    </row>
    <row r="469" spans="1:8" x14ac:dyDescent="0.2">
      <c r="A469" s="253"/>
      <c r="B469" s="253"/>
      <c r="C469" s="253"/>
      <c r="D469" s="253"/>
      <c r="E469" s="253"/>
      <c r="F469" s="253"/>
      <c r="G469" s="253"/>
      <c r="H469" s="253"/>
    </row>
    <row r="470" spans="1:8" x14ac:dyDescent="0.2">
      <c r="A470" s="253"/>
      <c r="B470" s="253"/>
      <c r="C470" s="253"/>
      <c r="D470" s="253"/>
      <c r="E470" s="253"/>
      <c r="F470" s="253"/>
      <c r="G470" s="253"/>
      <c r="H470" s="253"/>
    </row>
    <row r="471" spans="1:8" x14ac:dyDescent="0.2">
      <c r="A471" s="253"/>
      <c r="B471" s="253"/>
      <c r="C471" s="253"/>
      <c r="D471" s="253"/>
      <c r="E471" s="253"/>
      <c r="F471" s="253"/>
      <c r="G471" s="253"/>
      <c r="H471" s="253"/>
    </row>
    <row r="472" spans="1:8" x14ac:dyDescent="0.2">
      <c r="A472" s="253"/>
      <c r="B472" s="253"/>
      <c r="C472" s="253"/>
      <c r="D472" s="253"/>
      <c r="E472" s="253"/>
      <c r="F472" s="253"/>
      <c r="G472" s="253"/>
      <c r="H472" s="253"/>
    </row>
    <row r="473" spans="1:8" x14ac:dyDescent="0.2">
      <c r="A473" s="253"/>
      <c r="B473" s="253"/>
      <c r="C473" s="253"/>
      <c r="D473" s="253"/>
      <c r="E473" s="253"/>
      <c r="F473" s="253"/>
      <c r="G473" s="253"/>
      <c r="H473" s="253"/>
    </row>
    <row r="474" spans="1:8" x14ac:dyDescent="0.2">
      <c r="A474" s="253"/>
      <c r="B474" s="253"/>
      <c r="C474" s="253"/>
      <c r="D474" s="253"/>
      <c r="E474" s="253"/>
      <c r="F474" s="253"/>
      <c r="G474" s="253"/>
      <c r="H474" s="253"/>
    </row>
    <row r="475" spans="1:8" x14ac:dyDescent="0.2">
      <c r="A475" s="253"/>
      <c r="B475" s="253"/>
      <c r="C475" s="253"/>
      <c r="D475" s="253"/>
      <c r="E475" s="253"/>
      <c r="F475" s="253"/>
      <c r="G475" s="253"/>
      <c r="H475" s="253"/>
    </row>
    <row r="476" spans="1:8" x14ac:dyDescent="0.2">
      <c r="A476" s="253"/>
      <c r="B476" s="253"/>
      <c r="C476" s="253"/>
      <c r="D476" s="253"/>
      <c r="E476" s="253"/>
      <c r="F476" s="253"/>
      <c r="G476" s="253"/>
      <c r="H476" s="253"/>
    </row>
    <row r="477" spans="1:8" x14ac:dyDescent="0.2">
      <c r="A477" s="253"/>
      <c r="B477" s="253"/>
      <c r="C477" s="253"/>
      <c r="D477" s="253"/>
      <c r="E477" s="253"/>
      <c r="F477" s="253"/>
      <c r="G477" s="253"/>
      <c r="H477" s="253"/>
    </row>
    <row r="478" spans="1:8" x14ac:dyDescent="0.2">
      <c r="A478" s="253"/>
      <c r="B478" s="253"/>
      <c r="C478" s="253"/>
      <c r="D478" s="253"/>
      <c r="E478" s="253"/>
      <c r="F478" s="253"/>
      <c r="G478" s="253"/>
      <c r="H478" s="253"/>
    </row>
    <row r="479" spans="1:8" x14ac:dyDescent="0.2">
      <c r="A479" s="253"/>
      <c r="B479" s="253"/>
      <c r="C479" s="253"/>
      <c r="D479" s="253"/>
      <c r="E479" s="253"/>
      <c r="F479" s="253"/>
      <c r="G479" s="253"/>
      <c r="H479" s="253"/>
    </row>
    <row r="480" spans="1:8" x14ac:dyDescent="0.2">
      <c r="A480" s="253"/>
      <c r="B480" s="253"/>
      <c r="C480" s="253"/>
      <c r="D480" s="253"/>
      <c r="E480" s="253"/>
      <c r="F480" s="253"/>
      <c r="G480" s="253"/>
      <c r="H480" s="253"/>
    </row>
    <row r="481" spans="1:8" x14ac:dyDescent="0.2">
      <c r="A481" s="253"/>
      <c r="B481" s="253"/>
      <c r="C481" s="253"/>
      <c r="D481" s="253"/>
      <c r="E481" s="253"/>
      <c r="F481" s="253"/>
      <c r="G481" s="253"/>
      <c r="H481" s="253"/>
    </row>
    <row r="482" spans="1:8" x14ac:dyDescent="0.2">
      <c r="A482" s="253"/>
      <c r="B482" s="253"/>
      <c r="C482" s="253"/>
      <c r="D482" s="253"/>
      <c r="E482" s="253"/>
      <c r="F482" s="253"/>
      <c r="G482" s="253"/>
      <c r="H482" s="253"/>
    </row>
    <row r="483" spans="1:8" x14ac:dyDescent="0.2">
      <c r="A483" s="253"/>
      <c r="B483" s="253"/>
      <c r="C483" s="253"/>
      <c r="D483" s="253"/>
      <c r="E483" s="253"/>
      <c r="F483" s="253"/>
      <c r="G483" s="253"/>
      <c r="H483" s="253"/>
    </row>
    <row r="484" spans="1:8" x14ac:dyDescent="0.2">
      <c r="A484" s="253"/>
      <c r="B484" s="253"/>
      <c r="C484" s="253"/>
      <c r="D484" s="253"/>
      <c r="E484" s="253"/>
      <c r="F484" s="253"/>
      <c r="G484" s="253"/>
      <c r="H484" s="253"/>
    </row>
    <row r="485" spans="1:8" x14ac:dyDescent="0.2">
      <c r="A485" s="253"/>
      <c r="B485" s="253"/>
      <c r="C485" s="253"/>
      <c r="D485" s="253"/>
      <c r="E485" s="253"/>
      <c r="F485" s="253"/>
      <c r="G485" s="253"/>
      <c r="H485" s="253"/>
    </row>
    <row r="486" spans="1:8" x14ac:dyDescent="0.2">
      <c r="A486" s="253"/>
      <c r="B486" s="253"/>
      <c r="C486" s="253"/>
      <c r="D486" s="253"/>
      <c r="E486" s="253"/>
      <c r="F486" s="253"/>
      <c r="G486" s="253"/>
      <c r="H486" s="253"/>
    </row>
    <row r="487" spans="1:8" x14ac:dyDescent="0.2">
      <c r="A487" s="253"/>
      <c r="B487" s="253"/>
      <c r="C487" s="253"/>
      <c r="D487" s="253"/>
      <c r="E487" s="253"/>
      <c r="F487" s="253"/>
      <c r="G487" s="253"/>
      <c r="H487" s="253"/>
    </row>
    <row r="488" spans="1:8" x14ac:dyDescent="0.2">
      <c r="A488" s="253"/>
      <c r="B488" s="253"/>
      <c r="C488" s="253"/>
      <c r="D488" s="253"/>
      <c r="E488" s="253"/>
      <c r="F488" s="253"/>
      <c r="G488" s="253"/>
      <c r="H488" s="253"/>
    </row>
    <row r="489" spans="1:8" x14ac:dyDescent="0.2">
      <c r="A489" s="253"/>
      <c r="B489" s="253"/>
      <c r="C489" s="253"/>
      <c r="D489" s="253"/>
      <c r="E489" s="253"/>
      <c r="F489" s="253"/>
      <c r="G489" s="253"/>
      <c r="H489" s="253"/>
    </row>
    <row r="490" spans="1:8" x14ac:dyDescent="0.2">
      <c r="A490" s="253"/>
      <c r="B490" s="253"/>
      <c r="C490" s="253"/>
      <c r="D490" s="253"/>
      <c r="E490" s="253"/>
      <c r="F490" s="253"/>
      <c r="G490" s="253"/>
      <c r="H490" s="253"/>
    </row>
    <row r="491" spans="1:8" x14ac:dyDescent="0.2">
      <c r="A491" s="253"/>
      <c r="B491" s="253"/>
      <c r="C491" s="253"/>
      <c r="D491" s="253"/>
      <c r="E491" s="253"/>
      <c r="F491" s="253"/>
      <c r="G491" s="253"/>
      <c r="H491" s="253"/>
    </row>
    <row r="492" spans="1:8" x14ac:dyDescent="0.2">
      <c r="A492" s="253"/>
      <c r="B492" s="253"/>
      <c r="C492" s="253"/>
      <c r="D492" s="253"/>
      <c r="E492" s="253"/>
      <c r="F492" s="253"/>
      <c r="G492" s="253"/>
      <c r="H492" s="253"/>
    </row>
    <row r="493" spans="1:8" x14ac:dyDescent="0.2">
      <c r="A493" s="253"/>
      <c r="B493" s="253"/>
      <c r="C493" s="253"/>
      <c r="D493" s="253"/>
      <c r="E493" s="253"/>
      <c r="F493" s="253"/>
      <c r="G493" s="253"/>
      <c r="H493" s="253"/>
    </row>
    <row r="494" spans="1:8" x14ac:dyDescent="0.2">
      <c r="A494" s="253"/>
      <c r="B494" s="253"/>
      <c r="C494" s="253"/>
      <c r="D494" s="253"/>
      <c r="E494" s="253"/>
      <c r="F494" s="253"/>
      <c r="G494" s="253"/>
      <c r="H494" s="253"/>
    </row>
    <row r="495" spans="1:8" x14ac:dyDescent="0.2">
      <c r="A495" s="253"/>
      <c r="B495" s="253"/>
      <c r="C495" s="253"/>
      <c r="D495" s="253"/>
      <c r="E495" s="253"/>
      <c r="F495" s="253"/>
      <c r="G495" s="253"/>
      <c r="H495" s="253"/>
    </row>
    <row r="496" spans="1:8" x14ac:dyDescent="0.2">
      <c r="A496" s="253"/>
      <c r="B496" s="253"/>
      <c r="C496" s="253"/>
      <c r="D496" s="253"/>
      <c r="E496" s="253"/>
      <c r="F496" s="253"/>
      <c r="G496" s="253"/>
      <c r="H496" s="253"/>
    </row>
    <row r="497" spans="1:8" x14ac:dyDescent="0.2">
      <c r="A497" s="253"/>
      <c r="B497" s="253"/>
      <c r="C497" s="253"/>
      <c r="D497" s="253"/>
      <c r="E497" s="253"/>
      <c r="F497" s="253"/>
      <c r="G497" s="253"/>
      <c r="H497" s="253"/>
    </row>
    <row r="498" spans="1:8" x14ac:dyDescent="0.2">
      <c r="A498" s="253"/>
      <c r="B498" s="253"/>
      <c r="C498" s="253"/>
      <c r="D498" s="253"/>
      <c r="E498" s="253"/>
      <c r="F498" s="253"/>
      <c r="G498" s="253"/>
      <c r="H498" s="253"/>
    </row>
    <row r="499" spans="1:8" x14ac:dyDescent="0.2">
      <c r="A499" s="253"/>
      <c r="B499" s="253"/>
      <c r="C499" s="253"/>
      <c r="D499" s="253"/>
      <c r="E499" s="253"/>
      <c r="F499" s="253"/>
      <c r="G499" s="253"/>
      <c r="H499" s="253"/>
    </row>
    <row r="500" spans="1:8" x14ac:dyDescent="0.2">
      <c r="A500" s="253"/>
      <c r="B500" s="253"/>
      <c r="C500" s="253"/>
      <c r="D500" s="253"/>
      <c r="E500" s="253"/>
      <c r="F500" s="253"/>
      <c r="G500" s="253"/>
      <c r="H500" s="253"/>
    </row>
    <row r="501" spans="1:8" x14ac:dyDescent="0.2">
      <c r="A501" s="253"/>
      <c r="B501" s="253"/>
      <c r="C501" s="253"/>
      <c r="D501" s="253"/>
      <c r="E501" s="253"/>
      <c r="F501" s="253"/>
      <c r="G501" s="253"/>
      <c r="H501" s="253"/>
    </row>
    <row r="502" spans="1:8" x14ac:dyDescent="0.2">
      <c r="A502" s="253"/>
      <c r="B502" s="253"/>
      <c r="C502" s="253"/>
      <c r="D502" s="253"/>
      <c r="E502" s="253"/>
      <c r="F502" s="253"/>
      <c r="G502" s="253"/>
      <c r="H502" s="253"/>
    </row>
    <row r="503" spans="1:8" x14ac:dyDescent="0.2">
      <c r="A503" s="253"/>
      <c r="B503" s="253"/>
      <c r="C503" s="253"/>
      <c r="D503" s="253"/>
      <c r="E503" s="253"/>
      <c r="F503" s="253"/>
      <c r="G503" s="253"/>
      <c r="H503" s="253"/>
    </row>
    <row r="504" spans="1:8" x14ac:dyDescent="0.2">
      <c r="A504" s="253"/>
      <c r="B504" s="253"/>
      <c r="C504" s="253"/>
      <c r="D504" s="253"/>
      <c r="E504" s="253"/>
      <c r="F504" s="253"/>
      <c r="G504" s="253"/>
      <c r="H504" s="253"/>
    </row>
    <row r="505" spans="1:8" x14ac:dyDescent="0.2">
      <c r="A505" s="253"/>
      <c r="B505" s="253"/>
      <c r="C505" s="253"/>
      <c r="D505" s="253"/>
      <c r="E505" s="253"/>
      <c r="F505" s="253"/>
      <c r="G505" s="253"/>
      <c r="H505" s="253"/>
    </row>
    <row r="506" spans="1:8" x14ac:dyDescent="0.2">
      <c r="A506" s="253"/>
      <c r="B506" s="253"/>
      <c r="C506" s="253"/>
      <c r="D506" s="253"/>
      <c r="E506" s="253"/>
      <c r="F506" s="253"/>
      <c r="G506" s="253"/>
      <c r="H506" s="253"/>
    </row>
    <row r="507" spans="1:8" x14ac:dyDescent="0.2">
      <c r="A507" s="253"/>
      <c r="B507" s="253"/>
      <c r="C507" s="253"/>
      <c r="D507" s="253"/>
      <c r="E507" s="253"/>
      <c r="F507" s="253"/>
      <c r="G507" s="253"/>
      <c r="H507" s="253"/>
    </row>
    <row r="508" spans="1:8" x14ac:dyDescent="0.2">
      <c r="A508" s="253"/>
      <c r="B508" s="253"/>
      <c r="C508" s="253"/>
      <c r="D508" s="253"/>
      <c r="E508" s="253"/>
      <c r="F508" s="253"/>
      <c r="G508" s="253"/>
      <c r="H508" s="253"/>
    </row>
    <row r="509" spans="1:8" x14ac:dyDescent="0.2">
      <c r="A509" s="253"/>
      <c r="B509" s="253"/>
      <c r="C509" s="253"/>
      <c r="D509" s="253"/>
      <c r="E509" s="253"/>
      <c r="F509" s="253"/>
      <c r="G509" s="253"/>
      <c r="H509" s="253"/>
    </row>
    <row r="510" spans="1:8" x14ac:dyDescent="0.2">
      <c r="A510" s="253"/>
      <c r="B510" s="253"/>
      <c r="C510" s="253"/>
      <c r="D510" s="253"/>
      <c r="E510" s="253"/>
      <c r="F510" s="253"/>
      <c r="G510" s="253"/>
      <c r="H510" s="253"/>
    </row>
    <row r="511" spans="1:8" x14ac:dyDescent="0.2">
      <c r="A511" s="253"/>
      <c r="B511" s="253"/>
      <c r="C511" s="253"/>
      <c r="D511" s="253"/>
      <c r="E511" s="253"/>
      <c r="F511" s="253"/>
      <c r="G511" s="253"/>
      <c r="H511" s="253"/>
    </row>
    <row r="512" spans="1:8" x14ac:dyDescent="0.2">
      <c r="A512" s="253"/>
      <c r="B512" s="253"/>
      <c r="C512" s="253"/>
      <c r="D512" s="253"/>
      <c r="E512" s="253"/>
      <c r="F512" s="253"/>
      <c r="G512" s="253"/>
      <c r="H512" s="253"/>
    </row>
    <row r="513" spans="1:8" x14ac:dyDescent="0.2">
      <c r="A513" s="253"/>
      <c r="B513" s="253"/>
      <c r="C513" s="253"/>
      <c r="D513" s="253"/>
      <c r="E513" s="253"/>
      <c r="F513" s="253"/>
      <c r="G513" s="253"/>
      <c r="H513" s="253"/>
    </row>
    <row r="514" spans="1:8" x14ac:dyDescent="0.2">
      <c r="A514" s="253"/>
      <c r="B514" s="253"/>
      <c r="C514" s="253"/>
      <c r="D514" s="253"/>
      <c r="E514" s="253"/>
      <c r="F514" s="253"/>
      <c r="G514" s="253"/>
      <c r="H514" s="253"/>
    </row>
    <row r="515" spans="1:8" x14ac:dyDescent="0.2">
      <c r="A515" s="253"/>
      <c r="B515" s="253"/>
      <c r="C515" s="253"/>
      <c r="D515" s="253"/>
      <c r="E515" s="253"/>
      <c r="F515" s="253"/>
      <c r="G515" s="253"/>
      <c r="H515" s="253"/>
    </row>
    <row r="516" spans="1:8" x14ac:dyDescent="0.2">
      <c r="A516" s="253"/>
      <c r="B516" s="253"/>
      <c r="C516" s="253"/>
      <c r="D516" s="253"/>
      <c r="E516" s="253"/>
      <c r="F516" s="253"/>
      <c r="G516" s="253"/>
      <c r="H516" s="253"/>
    </row>
    <row r="517" spans="1:8" x14ac:dyDescent="0.2">
      <c r="A517" s="253"/>
      <c r="B517" s="253"/>
      <c r="C517" s="253"/>
      <c r="D517" s="253"/>
      <c r="E517" s="253"/>
      <c r="F517" s="253"/>
      <c r="G517" s="253"/>
      <c r="H517" s="253"/>
    </row>
    <row r="518" spans="1:8" x14ac:dyDescent="0.2">
      <c r="A518" s="253"/>
      <c r="B518" s="253"/>
      <c r="C518" s="253"/>
      <c r="D518" s="253"/>
      <c r="E518" s="253"/>
      <c r="F518" s="253"/>
      <c r="G518" s="253"/>
      <c r="H518" s="253"/>
    </row>
    <row r="519" spans="1:8" x14ac:dyDescent="0.2">
      <c r="A519" s="253"/>
      <c r="B519" s="253"/>
      <c r="C519" s="253"/>
      <c r="D519" s="253"/>
      <c r="E519" s="253"/>
      <c r="F519" s="253"/>
      <c r="G519" s="253"/>
      <c r="H519" s="253"/>
    </row>
    <row r="520" spans="1:8" x14ac:dyDescent="0.2">
      <c r="A520" s="253"/>
      <c r="B520" s="253"/>
      <c r="C520" s="253"/>
      <c r="D520" s="253"/>
      <c r="E520" s="253"/>
      <c r="F520" s="253"/>
      <c r="G520" s="253"/>
      <c r="H520" s="253"/>
    </row>
    <row r="521" spans="1:8" x14ac:dyDescent="0.2">
      <c r="A521" s="253"/>
      <c r="B521" s="253"/>
      <c r="C521" s="253"/>
      <c r="D521" s="253"/>
      <c r="E521" s="253"/>
      <c r="F521" s="253"/>
      <c r="G521" s="253"/>
      <c r="H521" s="253"/>
    </row>
    <row r="522" spans="1:8" x14ac:dyDescent="0.2">
      <c r="A522" s="253"/>
      <c r="B522" s="253"/>
      <c r="C522" s="253"/>
      <c r="D522" s="253"/>
      <c r="E522" s="253"/>
      <c r="F522" s="253"/>
      <c r="G522" s="253"/>
      <c r="H522" s="253"/>
    </row>
    <row r="523" spans="1:8" x14ac:dyDescent="0.2">
      <c r="A523" s="253"/>
      <c r="B523" s="253"/>
      <c r="C523" s="253"/>
      <c r="D523" s="253"/>
      <c r="E523" s="253"/>
      <c r="F523" s="253"/>
      <c r="G523" s="253"/>
      <c r="H523" s="253"/>
    </row>
    <row r="524" spans="1:8" x14ac:dyDescent="0.2">
      <c r="A524" s="253"/>
      <c r="B524" s="253"/>
      <c r="C524" s="253"/>
      <c r="D524" s="253"/>
      <c r="E524" s="253"/>
      <c r="F524" s="253"/>
      <c r="G524" s="253"/>
      <c r="H524" s="253"/>
    </row>
    <row r="525" spans="1:8" x14ac:dyDescent="0.2">
      <c r="A525" s="253"/>
      <c r="B525" s="253"/>
      <c r="C525" s="253"/>
      <c r="D525" s="253"/>
      <c r="E525" s="253"/>
      <c r="F525" s="253"/>
      <c r="G525" s="253"/>
      <c r="H525" s="253"/>
    </row>
    <row r="526" spans="1:8" x14ac:dyDescent="0.2">
      <c r="A526" s="253"/>
      <c r="B526" s="253"/>
      <c r="C526" s="253"/>
      <c r="D526" s="253"/>
      <c r="E526" s="253"/>
      <c r="F526" s="253"/>
      <c r="G526" s="253"/>
      <c r="H526" s="253"/>
    </row>
    <row r="527" spans="1:8" x14ac:dyDescent="0.2">
      <c r="A527" s="253"/>
      <c r="B527" s="253"/>
      <c r="C527" s="253"/>
      <c r="D527" s="253"/>
      <c r="E527" s="253"/>
      <c r="F527" s="253"/>
      <c r="G527" s="253"/>
      <c r="H527" s="253"/>
    </row>
    <row r="528" spans="1:8" x14ac:dyDescent="0.2">
      <c r="A528" s="253"/>
      <c r="B528" s="253"/>
      <c r="C528" s="253"/>
      <c r="D528" s="253"/>
      <c r="E528" s="253"/>
      <c r="F528" s="253"/>
      <c r="G528" s="253"/>
      <c r="H528" s="253"/>
    </row>
    <row r="529" spans="1:8" x14ac:dyDescent="0.2">
      <c r="A529" s="253"/>
      <c r="B529" s="253"/>
      <c r="C529" s="253"/>
      <c r="D529" s="253"/>
      <c r="E529" s="253"/>
      <c r="F529" s="253"/>
      <c r="G529" s="253"/>
      <c r="H529" s="253"/>
    </row>
    <row r="530" spans="1:8" x14ac:dyDescent="0.2">
      <c r="A530" s="253"/>
      <c r="B530" s="253"/>
      <c r="C530" s="253"/>
      <c r="D530" s="253"/>
      <c r="E530" s="253"/>
      <c r="F530" s="253"/>
      <c r="G530" s="253"/>
      <c r="H530" s="253"/>
    </row>
    <row r="531" spans="1:8" x14ac:dyDescent="0.2">
      <c r="A531" s="253"/>
      <c r="B531" s="253"/>
      <c r="C531" s="253"/>
      <c r="D531" s="253"/>
      <c r="E531" s="253"/>
      <c r="F531" s="253"/>
      <c r="G531" s="253"/>
      <c r="H531" s="253"/>
    </row>
    <row r="532" spans="1:8" x14ac:dyDescent="0.2">
      <c r="A532" s="253"/>
      <c r="B532" s="253"/>
      <c r="C532" s="253"/>
      <c r="D532" s="253"/>
      <c r="E532" s="253"/>
      <c r="F532" s="253"/>
      <c r="G532" s="253"/>
      <c r="H532" s="253"/>
    </row>
    <row r="533" spans="1:8" x14ac:dyDescent="0.2">
      <c r="A533" s="253"/>
      <c r="B533" s="253"/>
      <c r="C533" s="253"/>
      <c r="D533" s="253"/>
      <c r="E533" s="253"/>
      <c r="F533" s="253"/>
      <c r="G533" s="253"/>
      <c r="H533" s="253"/>
    </row>
    <row r="534" spans="1:8" x14ac:dyDescent="0.2">
      <c r="A534" s="253"/>
      <c r="B534" s="253"/>
      <c r="C534" s="253"/>
      <c r="D534" s="253"/>
      <c r="E534" s="253"/>
      <c r="F534" s="253"/>
      <c r="G534" s="253"/>
      <c r="H534" s="253"/>
    </row>
    <row r="535" spans="1:8" x14ac:dyDescent="0.2">
      <c r="A535" s="253"/>
      <c r="B535" s="253"/>
      <c r="C535" s="253"/>
      <c r="D535" s="253"/>
      <c r="E535" s="253"/>
      <c r="F535" s="253"/>
      <c r="G535" s="253"/>
      <c r="H535" s="253"/>
    </row>
    <row r="536" spans="1:8" x14ac:dyDescent="0.2">
      <c r="A536" s="253"/>
      <c r="B536" s="253"/>
      <c r="C536" s="253"/>
      <c r="D536" s="253"/>
      <c r="E536" s="253"/>
      <c r="F536" s="253"/>
      <c r="G536" s="253"/>
      <c r="H536" s="253"/>
    </row>
    <row r="537" spans="1:8" x14ac:dyDescent="0.2">
      <c r="A537" s="253"/>
      <c r="B537" s="253"/>
      <c r="C537" s="253"/>
      <c r="D537" s="253"/>
      <c r="E537" s="253"/>
      <c r="F537" s="253"/>
      <c r="G537" s="253"/>
      <c r="H537" s="253"/>
    </row>
    <row r="538" spans="1:8" x14ac:dyDescent="0.2">
      <c r="A538" s="253"/>
      <c r="B538" s="253"/>
      <c r="C538" s="253"/>
      <c r="D538" s="253"/>
      <c r="E538" s="253"/>
      <c r="F538" s="253"/>
      <c r="G538" s="253"/>
      <c r="H538" s="253"/>
    </row>
    <row r="539" spans="1:8" x14ac:dyDescent="0.2">
      <c r="A539" s="253"/>
      <c r="B539" s="253"/>
      <c r="C539" s="253"/>
      <c r="D539" s="253"/>
      <c r="E539" s="253"/>
      <c r="F539" s="253"/>
      <c r="G539" s="253"/>
      <c r="H539" s="253"/>
    </row>
    <row r="540" spans="1:8" x14ac:dyDescent="0.2">
      <c r="A540" s="253"/>
      <c r="B540" s="253"/>
      <c r="C540" s="253"/>
      <c r="D540" s="253"/>
      <c r="E540" s="253"/>
      <c r="F540" s="253"/>
      <c r="G540" s="253"/>
      <c r="H540" s="253"/>
    </row>
    <row r="541" spans="1:8" x14ac:dyDescent="0.2">
      <c r="A541" s="253"/>
      <c r="B541" s="253"/>
      <c r="C541" s="253"/>
      <c r="D541" s="253"/>
      <c r="E541" s="253"/>
      <c r="F541" s="253"/>
      <c r="G541" s="253"/>
      <c r="H541" s="253"/>
    </row>
    <row r="542" spans="1:8" x14ac:dyDescent="0.2">
      <c r="A542" s="253"/>
      <c r="B542" s="253"/>
      <c r="C542" s="253"/>
      <c r="D542" s="253"/>
      <c r="E542" s="253"/>
      <c r="F542" s="253"/>
      <c r="G542" s="253"/>
      <c r="H542" s="253"/>
    </row>
    <row r="543" spans="1:8" x14ac:dyDescent="0.2">
      <c r="A543" s="253"/>
      <c r="B543" s="253"/>
      <c r="C543" s="253"/>
      <c r="D543" s="253"/>
      <c r="E543" s="253"/>
      <c r="F543" s="253"/>
      <c r="G543" s="253"/>
      <c r="H543" s="253"/>
    </row>
    <row r="544" spans="1:8" x14ac:dyDescent="0.2">
      <c r="A544" s="253"/>
      <c r="B544" s="253"/>
      <c r="C544" s="253"/>
      <c r="D544" s="253"/>
      <c r="E544" s="253"/>
      <c r="F544" s="253"/>
      <c r="G544" s="253"/>
      <c r="H544" s="253"/>
    </row>
    <row r="545" spans="1:8" x14ac:dyDescent="0.2">
      <c r="A545" s="253"/>
      <c r="B545" s="253"/>
      <c r="C545" s="253"/>
      <c r="D545" s="253"/>
      <c r="E545" s="253"/>
      <c r="F545" s="253"/>
      <c r="G545" s="253"/>
      <c r="H545" s="253"/>
    </row>
    <row r="546" spans="1:8" x14ac:dyDescent="0.2">
      <c r="A546" s="253"/>
      <c r="B546" s="253"/>
      <c r="C546" s="253"/>
      <c r="D546" s="253"/>
      <c r="E546" s="253"/>
      <c r="F546" s="253"/>
      <c r="G546" s="253"/>
      <c r="H546" s="253"/>
    </row>
    <row r="547" spans="1:8" x14ac:dyDescent="0.2">
      <c r="A547" s="253"/>
      <c r="B547" s="253"/>
      <c r="C547" s="253"/>
      <c r="D547" s="253"/>
      <c r="E547" s="253"/>
      <c r="F547" s="253"/>
      <c r="G547" s="253"/>
      <c r="H547" s="253"/>
    </row>
    <row r="548" spans="1:8" x14ac:dyDescent="0.2">
      <c r="A548" s="253"/>
      <c r="B548" s="253"/>
      <c r="C548" s="253"/>
      <c r="D548" s="253"/>
      <c r="E548" s="253"/>
      <c r="F548" s="253"/>
      <c r="G548" s="253"/>
      <c r="H548" s="253"/>
    </row>
    <row r="549" spans="1:8" x14ac:dyDescent="0.2">
      <c r="A549" s="253"/>
      <c r="B549" s="253"/>
      <c r="C549" s="253"/>
      <c r="D549" s="253"/>
      <c r="E549" s="253"/>
      <c r="F549" s="253"/>
      <c r="G549" s="253"/>
      <c r="H549" s="253"/>
    </row>
    <row r="550" spans="1:8" x14ac:dyDescent="0.2">
      <c r="A550" s="253"/>
      <c r="B550" s="253"/>
      <c r="C550" s="253"/>
      <c r="D550" s="253"/>
      <c r="E550" s="253"/>
      <c r="F550" s="253"/>
      <c r="G550" s="253"/>
      <c r="H550" s="253"/>
    </row>
    <row r="551" spans="1:8" x14ac:dyDescent="0.2">
      <c r="A551" s="253"/>
      <c r="B551" s="253"/>
      <c r="C551" s="253"/>
      <c r="D551" s="253"/>
      <c r="E551" s="253"/>
      <c r="F551" s="253"/>
      <c r="G551" s="253"/>
      <c r="H551" s="253"/>
    </row>
    <row r="552" spans="1:8" x14ac:dyDescent="0.2">
      <c r="A552" s="253"/>
      <c r="B552" s="253"/>
      <c r="C552" s="253"/>
      <c r="D552" s="253"/>
      <c r="E552" s="253"/>
      <c r="F552" s="253"/>
      <c r="G552" s="253"/>
      <c r="H552" s="253"/>
    </row>
    <row r="553" spans="1:8" x14ac:dyDescent="0.2">
      <c r="A553" s="253"/>
      <c r="B553" s="253"/>
      <c r="C553" s="253"/>
      <c r="D553" s="253"/>
      <c r="E553" s="253"/>
      <c r="F553" s="253"/>
      <c r="G553" s="253"/>
      <c r="H553" s="253"/>
    </row>
    <row r="554" spans="1:8" x14ac:dyDescent="0.2">
      <c r="A554" s="253"/>
      <c r="B554" s="253"/>
      <c r="C554" s="253"/>
      <c r="D554" s="253"/>
      <c r="E554" s="253"/>
      <c r="F554" s="253"/>
      <c r="G554" s="253"/>
      <c r="H554" s="253"/>
    </row>
    <row r="555" spans="1:8" x14ac:dyDescent="0.2">
      <c r="A555" s="253"/>
      <c r="B555" s="253"/>
      <c r="C555" s="253"/>
      <c r="D555" s="253"/>
      <c r="E555" s="253"/>
      <c r="F555" s="253"/>
      <c r="G555" s="253"/>
      <c r="H555" s="253"/>
    </row>
    <row r="556" spans="1:8" x14ac:dyDescent="0.2">
      <c r="A556" s="253"/>
      <c r="B556" s="253"/>
      <c r="C556" s="253"/>
      <c r="D556" s="253"/>
      <c r="E556" s="253"/>
      <c r="F556" s="253"/>
      <c r="G556" s="253"/>
      <c r="H556" s="253"/>
    </row>
    <row r="557" spans="1:8" x14ac:dyDescent="0.2">
      <c r="A557" s="253"/>
      <c r="B557" s="253"/>
      <c r="C557" s="253"/>
      <c r="D557" s="253"/>
      <c r="E557" s="253"/>
      <c r="F557" s="253"/>
      <c r="G557" s="253"/>
      <c r="H557" s="253"/>
    </row>
    <row r="558" spans="1:8" x14ac:dyDescent="0.2">
      <c r="A558" s="253"/>
      <c r="B558" s="253"/>
      <c r="C558" s="253"/>
      <c r="D558" s="253"/>
      <c r="E558" s="253"/>
      <c r="F558" s="253"/>
      <c r="G558" s="253"/>
      <c r="H558" s="253"/>
    </row>
    <row r="559" spans="1:8" x14ac:dyDescent="0.2">
      <c r="A559" s="253"/>
      <c r="B559" s="253"/>
      <c r="C559" s="253"/>
      <c r="D559" s="253"/>
      <c r="E559" s="253"/>
      <c r="F559" s="253"/>
      <c r="G559" s="253"/>
      <c r="H559" s="253"/>
    </row>
    <row r="560" spans="1:8" x14ac:dyDescent="0.2">
      <c r="A560" s="253"/>
      <c r="B560" s="253"/>
      <c r="C560" s="253"/>
      <c r="D560" s="253"/>
      <c r="E560" s="253"/>
      <c r="F560" s="253"/>
      <c r="G560" s="253"/>
      <c r="H560" s="253"/>
    </row>
    <row r="561" spans="1:8" x14ac:dyDescent="0.2">
      <c r="A561" s="253"/>
      <c r="B561" s="253"/>
      <c r="C561" s="253"/>
      <c r="D561" s="253"/>
      <c r="E561" s="253"/>
      <c r="F561" s="253"/>
      <c r="G561" s="253"/>
      <c r="H561" s="253"/>
    </row>
    <row r="562" spans="1:8" x14ac:dyDescent="0.2">
      <c r="A562" s="253"/>
      <c r="B562" s="253"/>
      <c r="C562" s="253"/>
      <c r="D562" s="253"/>
      <c r="E562" s="253"/>
      <c r="F562" s="253"/>
      <c r="G562" s="253"/>
      <c r="H562" s="253"/>
    </row>
    <row r="563" spans="1:8" x14ac:dyDescent="0.2">
      <c r="A563" s="253"/>
      <c r="B563" s="253"/>
      <c r="C563" s="253"/>
      <c r="D563" s="253"/>
      <c r="E563" s="253"/>
      <c r="F563" s="253"/>
      <c r="G563" s="253"/>
      <c r="H563" s="253"/>
    </row>
    <row r="564" spans="1:8" x14ac:dyDescent="0.2">
      <c r="A564" s="253"/>
      <c r="B564" s="253"/>
      <c r="C564" s="253"/>
      <c r="D564" s="253"/>
      <c r="E564" s="253"/>
      <c r="F564" s="253"/>
      <c r="G564" s="253"/>
      <c r="H564" s="253"/>
    </row>
    <row r="565" spans="1:8" x14ac:dyDescent="0.2">
      <c r="A565" s="253"/>
      <c r="B565" s="253"/>
      <c r="C565" s="253"/>
      <c r="D565" s="253"/>
      <c r="E565" s="253"/>
      <c r="F565" s="253"/>
      <c r="G565" s="253"/>
      <c r="H565" s="253"/>
    </row>
    <row r="566" spans="1:8" x14ac:dyDescent="0.2">
      <c r="A566" s="253"/>
      <c r="B566" s="253"/>
      <c r="C566" s="253"/>
      <c r="D566" s="253"/>
      <c r="E566" s="253"/>
      <c r="F566" s="253"/>
      <c r="G566" s="253"/>
      <c r="H566" s="253"/>
    </row>
    <row r="567" spans="1:8" x14ac:dyDescent="0.2">
      <c r="A567" s="253"/>
      <c r="B567" s="253"/>
      <c r="C567" s="253"/>
      <c r="D567" s="253"/>
      <c r="E567" s="253"/>
      <c r="F567" s="253"/>
      <c r="G567" s="253"/>
      <c r="H567" s="253"/>
    </row>
    <row r="568" spans="1:8" x14ac:dyDescent="0.2">
      <c r="A568" s="253"/>
      <c r="B568" s="253"/>
      <c r="C568" s="253"/>
      <c r="D568" s="253"/>
      <c r="E568" s="253"/>
      <c r="F568" s="253"/>
      <c r="G568" s="253"/>
      <c r="H568" s="253"/>
    </row>
    <row r="569" spans="1:8" x14ac:dyDescent="0.2">
      <c r="A569" s="253"/>
      <c r="B569" s="253"/>
      <c r="C569" s="253"/>
      <c r="D569" s="253"/>
      <c r="E569" s="253"/>
      <c r="F569" s="253"/>
      <c r="G569" s="253"/>
      <c r="H569" s="253"/>
    </row>
    <row r="570" spans="1:8" x14ac:dyDescent="0.2">
      <c r="A570" s="253"/>
      <c r="B570" s="253"/>
      <c r="C570" s="253"/>
      <c r="D570" s="253"/>
      <c r="E570" s="253"/>
      <c r="F570" s="253"/>
      <c r="G570" s="253"/>
      <c r="H570" s="253"/>
    </row>
    <row r="571" spans="1:8" x14ac:dyDescent="0.2">
      <c r="A571" s="253"/>
      <c r="B571" s="253"/>
      <c r="C571" s="253"/>
      <c r="D571" s="253"/>
      <c r="E571" s="253"/>
      <c r="F571" s="253"/>
      <c r="G571" s="253"/>
      <c r="H571" s="253"/>
    </row>
    <row r="572" spans="1:8" x14ac:dyDescent="0.2">
      <c r="A572" s="253"/>
      <c r="B572" s="253"/>
      <c r="C572" s="253"/>
      <c r="D572" s="253"/>
      <c r="E572" s="253"/>
      <c r="F572" s="253"/>
      <c r="G572" s="253"/>
      <c r="H572" s="253"/>
    </row>
    <row r="573" spans="1:8" x14ac:dyDescent="0.2">
      <c r="A573" s="253"/>
      <c r="B573" s="253"/>
      <c r="C573" s="253"/>
      <c r="D573" s="253"/>
      <c r="E573" s="253"/>
      <c r="F573" s="253"/>
      <c r="G573" s="253"/>
      <c r="H573" s="253"/>
    </row>
    <row r="574" spans="1:8" x14ac:dyDescent="0.2">
      <c r="A574" s="253"/>
      <c r="B574" s="253"/>
      <c r="C574" s="253"/>
      <c r="D574" s="253"/>
      <c r="E574" s="253"/>
      <c r="F574" s="253"/>
      <c r="G574" s="253"/>
      <c r="H574" s="253"/>
    </row>
    <row r="575" spans="1:8" x14ac:dyDescent="0.2">
      <c r="A575" s="253"/>
      <c r="B575" s="253"/>
      <c r="C575" s="253"/>
      <c r="D575" s="253"/>
      <c r="E575" s="253"/>
      <c r="F575" s="253"/>
      <c r="G575" s="253"/>
      <c r="H575" s="253"/>
    </row>
    <row r="576" spans="1:8" x14ac:dyDescent="0.2">
      <c r="A576" s="253"/>
      <c r="B576" s="253"/>
      <c r="C576" s="253"/>
      <c r="D576" s="253"/>
      <c r="E576" s="253"/>
      <c r="F576" s="253"/>
      <c r="G576" s="253"/>
      <c r="H576" s="253"/>
    </row>
    <row r="577" spans="1:8" x14ac:dyDescent="0.2">
      <c r="A577" s="253"/>
      <c r="B577" s="253"/>
      <c r="C577" s="253"/>
      <c r="D577" s="253"/>
      <c r="E577" s="253"/>
      <c r="F577" s="253"/>
      <c r="G577" s="253"/>
      <c r="H577" s="253"/>
    </row>
    <row r="578" spans="1:8" x14ac:dyDescent="0.2">
      <c r="A578" s="253"/>
      <c r="B578" s="253"/>
      <c r="C578" s="253"/>
      <c r="D578" s="253"/>
      <c r="E578" s="253"/>
      <c r="F578" s="253"/>
      <c r="G578" s="253"/>
      <c r="H578" s="253"/>
    </row>
    <row r="579" spans="1:8" x14ac:dyDescent="0.2">
      <c r="A579" s="253"/>
      <c r="B579" s="253"/>
      <c r="C579" s="253"/>
      <c r="D579" s="253"/>
      <c r="E579" s="253"/>
      <c r="F579" s="253"/>
      <c r="G579" s="253"/>
      <c r="H579" s="253"/>
    </row>
    <row r="580" spans="1:8" x14ac:dyDescent="0.2">
      <c r="A580" s="253"/>
      <c r="B580" s="253"/>
      <c r="C580" s="253"/>
      <c r="D580" s="253"/>
      <c r="E580" s="253"/>
      <c r="F580" s="253"/>
      <c r="G580" s="253"/>
      <c r="H580" s="253"/>
    </row>
    <row r="581" spans="1:8" x14ac:dyDescent="0.2">
      <c r="A581" s="253"/>
      <c r="B581" s="253"/>
      <c r="C581" s="253"/>
      <c r="D581" s="253"/>
      <c r="E581" s="253"/>
      <c r="F581" s="253"/>
      <c r="G581" s="253"/>
      <c r="H581" s="253"/>
    </row>
    <row r="582" spans="1:8" x14ac:dyDescent="0.2">
      <c r="A582" s="253"/>
      <c r="B582" s="253"/>
      <c r="C582" s="253"/>
      <c r="D582" s="253"/>
      <c r="E582" s="253"/>
      <c r="F582" s="253"/>
      <c r="G582" s="253"/>
      <c r="H582" s="253"/>
    </row>
    <row r="583" spans="1:8" x14ac:dyDescent="0.2">
      <c r="A583" s="253"/>
      <c r="B583" s="253"/>
      <c r="C583" s="253"/>
      <c r="D583" s="253"/>
      <c r="E583" s="253"/>
      <c r="F583" s="253"/>
      <c r="G583" s="253"/>
      <c r="H583" s="253"/>
    </row>
    <row r="584" spans="1:8" x14ac:dyDescent="0.2">
      <c r="A584" s="253"/>
      <c r="B584" s="253"/>
      <c r="C584" s="253"/>
      <c r="D584" s="253"/>
      <c r="E584" s="253"/>
      <c r="F584" s="253"/>
      <c r="G584" s="253"/>
      <c r="H584" s="253"/>
    </row>
    <row r="585" spans="1:8" x14ac:dyDescent="0.2">
      <c r="A585" s="253"/>
      <c r="B585" s="253"/>
      <c r="C585" s="253"/>
      <c r="D585" s="253"/>
      <c r="E585" s="253"/>
      <c r="F585" s="253"/>
      <c r="G585" s="253"/>
      <c r="H585" s="253"/>
    </row>
    <row r="586" spans="1:8" x14ac:dyDescent="0.2">
      <c r="A586" s="253"/>
      <c r="B586" s="253"/>
      <c r="C586" s="253"/>
      <c r="D586" s="253"/>
      <c r="E586" s="253"/>
      <c r="F586" s="253"/>
      <c r="G586" s="253"/>
      <c r="H586" s="253"/>
    </row>
    <row r="587" spans="1:8" x14ac:dyDescent="0.2">
      <c r="A587" s="253"/>
      <c r="B587" s="253"/>
      <c r="C587" s="253"/>
      <c r="D587" s="253"/>
      <c r="E587" s="253"/>
      <c r="F587" s="253"/>
      <c r="G587" s="253"/>
      <c r="H587" s="253"/>
    </row>
    <row r="588" spans="1:8" x14ac:dyDescent="0.2">
      <c r="A588" s="253"/>
      <c r="B588" s="253"/>
      <c r="C588" s="253"/>
      <c r="D588" s="253"/>
      <c r="E588" s="253"/>
      <c r="F588" s="253"/>
      <c r="G588" s="253"/>
      <c r="H588" s="253"/>
    </row>
  </sheetData>
  <mergeCells count="11">
    <mergeCell ref="F47:F48"/>
    <mergeCell ref="F2:F3"/>
    <mergeCell ref="A7:A8"/>
    <mergeCell ref="A2:A3"/>
    <mergeCell ref="B2:B3"/>
    <mergeCell ref="C2:C3"/>
    <mergeCell ref="D2:D3"/>
    <mergeCell ref="E2:E3"/>
    <mergeCell ref="A18:A19"/>
    <mergeCell ref="A47:A48"/>
    <mergeCell ref="B47:E48"/>
  </mergeCells>
  <phoneticPr fontId="11" type="noConversion"/>
  <pageMargins left="0.74803149606299213" right="0.43307086614173229" top="0.98425196850393704" bottom="0.98425196850393704" header="0.51181102362204722" footer="0.51181102362204722"/>
  <pageSetup paperSize="9" firstPageNumber="7" orientation="portrait" useFirstPageNumber="1" r:id="rId1"/>
  <headerFooter alignWithMargins="0">
    <oddHeader>&amp;L&amp;"Arial Narrow,Bold"MAHWELERENG ROADS AND STORM-WATER
SCHEDULE A: ROADWORKS&amp;R&amp;"Arial Narrow,Regular"
&amp;"Arial Narrow,Bold"SECTION 1700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142"/>
  <dimension ref="A2:H675"/>
  <sheetViews>
    <sheetView view="pageBreakPreview" zoomScaleNormal="100" zoomScaleSheetLayoutView="100" workbookViewId="0">
      <selection activeCell="E52" sqref="E52"/>
    </sheetView>
  </sheetViews>
  <sheetFormatPr defaultRowHeight="12.75" x14ac:dyDescent="0.2"/>
  <cols>
    <col min="1" max="1" width="8.28515625" style="87" customWidth="1"/>
    <col min="2" max="2" width="40.7109375" style="87" customWidth="1"/>
    <col min="3" max="3" width="8.28515625" style="87" customWidth="1"/>
    <col min="4" max="5" width="10.7109375" style="87" customWidth="1"/>
    <col min="6" max="6" width="12.28515625" style="87" customWidth="1"/>
    <col min="7" max="7" width="9.140625" style="87"/>
    <col min="8" max="8" width="36.42578125" style="87" customWidth="1"/>
    <col min="9" max="16384" width="9.140625" style="87"/>
  </cols>
  <sheetData>
    <row r="2" spans="1:7" x14ac:dyDescent="0.2">
      <c r="A2" s="777" t="s">
        <v>2</v>
      </c>
      <c r="B2" s="775" t="s">
        <v>3</v>
      </c>
      <c r="C2" s="777" t="s">
        <v>4</v>
      </c>
      <c r="D2" s="775" t="s">
        <v>5</v>
      </c>
      <c r="E2" s="777" t="s">
        <v>6</v>
      </c>
      <c r="F2" s="777" t="s">
        <v>7</v>
      </c>
    </row>
    <row r="3" spans="1:7" x14ac:dyDescent="0.2">
      <c r="A3" s="779"/>
      <c r="B3" s="782"/>
      <c r="C3" s="779"/>
      <c r="D3" s="782"/>
      <c r="E3" s="779"/>
      <c r="F3" s="779"/>
    </row>
    <row r="4" spans="1:7" x14ac:dyDescent="0.2">
      <c r="A4" s="86"/>
      <c r="B4" s="85"/>
      <c r="C4" s="84"/>
      <c r="D4" s="61"/>
      <c r="E4" s="46"/>
      <c r="F4" s="82"/>
    </row>
    <row r="5" spans="1:7" x14ac:dyDescent="0.2">
      <c r="A5" s="86">
        <v>1800</v>
      </c>
      <c r="B5" s="85" t="s">
        <v>99</v>
      </c>
      <c r="C5" s="84"/>
      <c r="D5" s="61"/>
      <c r="E5" s="46"/>
      <c r="F5" s="82"/>
    </row>
    <row r="6" spans="1:7" x14ac:dyDescent="0.2">
      <c r="A6" s="86"/>
      <c r="B6" s="80"/>
      <c r="C6" s="79"/>
      <c r="D6" s="71"/>
      <c r="E6" s="47"/>
      <c r="F6" s="82"/>
    </row>
    <row r="7" spans="1:7" x14ac:dyDescent="0.2">
      <c r="A7" s="86" t="s">
        <v>75</v>
      </c>
      <c r="B7" s="80" t="s">
        <v>100</v>
      </c>
      <c r="C7" s="79"/>
      <c r="D7" s="83"/>
      <c r="E7" s="44"/>
      <c r="F7" s="82"/>
      <c r="G7" s="76"/>
    </row>
    <row r="8" spans="1:7" x14ac:dyDescent="0.2">
      <c r="A8" s="86"/>
      <c r="B8" s="80"/>
      <c r="C8" s="79"/>
      <c r="D8" s="83"/>
      <c r="E8" s="44"/>
      <c r="F8" s="82"/>
      <c r="G8" s="76"/>
    </row>
    <row r="9" spans="1:7" x14ac:dyDescent="0.2">
      <c r="A9" s="86"/>
      <c r="B9" s="78" t="s">
        <v>103</v>
      </c>
      <c r="C9" s="77" t="s">
        <v>57</v>
      </c>
      <c r="D9" s="83"/>
      <c r="E9" s="44"/>
      <c r="F9" s="82" t="s">
        <v>93</v>
      </c>
      <c r="G9" s="76"/>
    </row>
    <row r="10" spans="1:7" x14ac:dyDescent="0.2">
      <c r="A10" s="86"/>
      <c r="B10" s="78"/>
      <c r="C10" s="77"/>
      <c r="D10" s="83"/>
      <c r="E10" s="44"/>
      <c r="F10" s="82"/>
      <c r="G10" s="76"/>
    </row>
    <row r="11" spans="1:7" x14ac:dyDescent="0.2">
      <c r="A11" s="86"/>
      <c r="B11" s="78" t="s">
        <v>104</v>
      </c>
      <c r="C11" s="77" t="s">
        <v>57</v>
      </c>
      <c r="D11" s="83"/>
      <c r="E11" s="44"/>
      <c r="F11" s="82" t="s">
        <v>93</v>
      </c>
      <c r="G11" s="76"/>
    </row>
    <row r="12" spans="1:7" x14ac:dyDescent="0.2">
      <c r="A12" s="86"/>
      <c r="B12" s="75"/>
      <c r="C12" s="79"/>
      <c r="D12" s="83"/>
      <c r="E12" s="44"/>
      <c r="F12" s="82"/>
      <c r="G12" s="76"/>
    </row>
    <row r="13" spans="1:7" x14ac:dyDescent="0.2">
      <c r="A13" s="86"/>
      <c r="B13" s="78" t="s">
        <v>105</v>
      </c>
      <c r="C13" s="77" t="s">
        <v>57</v>
      </c>
      <c r="D13" s="83"/>
      <c r="E13" s="44"/>
      <c r="F13" s="82" t="s">
        <v>93</v>
      </c>
      <c r="G13" s="76"/>
    </row>
    <row r="14" spans="1:7" x14ac:dyDescent="0.2">
      <c r="A14" s="86"/>
      <c r="B14" s="75"/>
      <c r="C14" s="79"/>
      <c r="D14" s="83"/>
      <c r="E14" s="44"/>
      <c r="F14" s="82"/>
      <c r="G14" s="76"/>
    </row>
    <row r="15" spans="1:7" x14ac:dyDescent="0.2">
      <c r="A15" s="86" t="s">
        <v>58</v>
      </c>
      <c r="B15" s="80" t="s">
        <v>101</v>
      </c>
      <c r="C15" s="77" t="s">
        <v>57</v>
      </c>
      <c r="D15" s="83"/>
      <c r="E15" s="44"/>
      <c r="F15" s="82" t="s">
        <v>93</v>
      </c>
      <c r="G15" s="76"/>
    </row>
    <row r="16" spans="1:7" x14ac:dyDescent="0.2">
      <c r="A16" s="86"/>
      <c r="B16" s="80"/>
      <c r="C16" s="79"/>
      <c r="D16" s="83"/>
      <c r="E16" s="44"/>
      <c r="F16" s="82"/>
      <c r="G16" s="76"/>
    </row>
    <row r="17" spans="1:7" x14ac:dyDescent="0.2">
      <c r="A17" s="86" t="s">
        <v>59</v>
      </c>
      <c r="B17" s="80" t="s">
        <v>102</v>
      </c>
      <c r="C17" s="77"/>
      <c r="D17" s="83"/>
      <c r="E17" s="44"/>
      <c r="F17" s="82"/>
      <c r="G17" s="76"/>
    </row>
    <row r="18" spans="1:7" x14ac:dyDescent="0.2">
      <c r="A18" s="86"/>
      <c r="B18" s="80"/>
      <c r="C18" s="79"/>
      <c r="D18" s="83"/>
      <c r="E18" s="44"/>
      <c r="F18" s="82"/>
      <c r="G18" s="76"/>
    </row>
    <row r="19" spans="1:7" x14ac:dyDescent="0.2">
      <c r="A19" s="86"/>
      <c r="B19" s="78" t="s">
        <v>106</v>
      </c>
      <c r="C19" s="79" t="s">
        <v>57</v>
      </c>
      <c r="D19" s="83"/>
      <c r="E19" s="44"/>
      <c r="F19" s="82" t="s">
        <v>93</v>
      </c>
      <c r="G19" s="76"/>
    </row>
    <row r="20" spans="1:7" x14ac:dyDescent="0.2">
      <c r="A20" s="86"/>
      <c r="B20" s="78"/>
      <c r="C20" s="79"/>
      <c r="D20" s="83"/>
      <c r="E20" s="44"/>
      <c r="F20" s="82"/>
      <c r="G20" s="76"/>
    </row>
    <row r="21" spans="1:7" x14ac:dyDescent="0.2">
      <c r="A21" s="86"/>
      <c r="B21" s="78" t="s">
        <v>107</v>
      </c>
      <c r="C21" s="79" t="s">
        <v>57</v>
      </c>
      <c r="D21" s="83"/>
      <c r="E21" s="44"/>
      <c r="F21" s="82" t="s">
        <v>93</v>
      </c>
      <c r="G21" s="76"/>
    </row>
    <row r="22" spans="1:7" x14ac:dyDescent="0.2">
      <c r="A22" s="86"/>
      <c r="B22" s="78"/>
      <c r="C22" s="79"/>
      <c r="D22" s="83"/>
      <c r="E22" s="44"/>
      <c r="F22" s="82"/>
      <c r="G22" s="76"/>
    </row>
    <row r="23" spans="1:7" x14ac:dyDescent="0.2">
      <c r="A23" s="86" t="s">
        <v>108</v>
      </c>
      <c r="B23" s="81" t="s">
        <v>109</v>
      </c>
      <c r="C23" s="79" t="s">
        <v>57</v>
      </c>
      <c r="D23" s="83"/>
      <c r="E23" s="44"/>
      <c r="F23" s="82" t="s">
        <v>93</v>
      </c>
      <c r="G23" s="76"/>
    </row>
    <row r="24" spans="1:7" x14ac:dyDescent="0.2">
      <c r="A24" s="48"/>
      <c r="B24" s="78"/>
      <c r="C24" s="79"/>
      <c r="D24" s="83"/>
      <c r="E24" s="44"/>
      <c r="F24" s="82"/>
      <c r="G24" s="76"/>
    </row>
    <row r="25" spans="1:7" x14ac:dyDescent="0.2">
      <c r="A25" s="86" t="s">
        <v>110</v>
      </c>
      <c r="B25" s="80" t="s">
        <v>111</v>
      </c>
      <c r="C25" s="79" t="s">
        <v>57</v>
      </c>
      <c r="D25" s="83"/>
      <c r="E25" s="44"/>
      <c r="F25" s="82" t="s">
        <v>93</v>
      </c>
      <c r="G25" s="76"/>
    </row>
    <row r="26" spans="1:7" x14ac:dyDescent="0.2">
      <c r="A26" s="48"/>
      <c r="B26" s="80"/>
      <c r="C26" s="79"/>
      <c r="D26" s="83"/>
      <c r="E26" s="44"/>
      <c r="F26" s="82"/>
      <c r="G26" s="76"/>
    </row>
    <row r="27" spans="1:7" x14ac:dyDescent="0.2">
      <c r="A27" s="86" t="s">
        <v>112</v>
      </c>
      <c r="B27" s="80" t="s">
        <v>113</v>
      </c>
      <c r="C27" s="79" t="s">
        <v>57</v>
      </c>
      <c r="D27" s="83"/>
      <c r="E27" s="44"/>
      <c r="F27" s="82" t="s">
        <v>93</v>
      </c>
      <c r="G27" s="76"/>
    </row>
    <row r="28" spans="1:7" x14ac:dyDescent="0.2">
      <c r="A28" s="86"/>
      <c r="B28" s="78"/>
      <c r="C28" s="79"/>
      <c r="D28" s="83"/>
      <c r="E28" s="44"/>
      <c r="F28" s="82"/>
      <c r="G28" s="76"/>
    </row>
    <row r="29" spans="1:7" x14ac:dyDescent="0.2">
      <c r="A29" s="86" t="s">
        <v>114</v>
      </c>
      <c r="B29" s="80" t="s">
        <v>115</v>
      </c>
      <c r="C29" s="79"/>
      <c r="D29" s="83"/>
      <c r="E29" s="44"/>
      <c r="F29" s="82"/>
      <c r="G29" s="76"/>
    </row>
    <row r="30" spans="1:7" x14ac:dyDescent="0.2">
      <c r="A30" s="86"/>
      <c r="B30" s="81"/>
      <c r="C30" s="79"/>
      <c r="D30" s="83"/>
      <c r="E30" s="44"/>
      <c r="F30" s="82"/>
      <c r="G30" s="76"/>
    </row>
    <row r="31" spans="1:7" x14ac:dyDescent="0.2">
      <c r="A31" s="48"/>
      <c r="B31" s="78" t="s">
        <v>117</v>
      </c>
      <c r="C31" s="79" t="s">
        <v>57</v>
      </c>
      <c r="D31" s="83"/>
      <c r="E31" s="44"/>
      <c r="F31" s="82" t="s">
        <v>93</v>
      </c>
      <c r="G31" s="76"/>
    </row>
    <row r="32" spans="1:7" x14ac:dyDescent="0.2">
      <c r="A32" s="48"/>
      <c r="B32" s="75"/>
      <c r="C32" s="77"/>
      <c r="D32" s="83"/>
      <c r="E32" s="44"/>
      <c r="F32" s="82"/>
      <c r="G32" s="76"/>
    </row>
    <row r="33" spans="1:7" x14ac:dyDescent="0.2">
      <c r="A33" s="48"/>
      <c r="B33" s="78" t="s">
        <v>116</v>
      </c>
      <c r="C33" s="79" t="s">
        <v>57</v>
      </c>
      <c r="D33" s="83"/>
      <c r="E33" s="44"/>
      <c r="F33" s="82" t="s">
        <v>93</v>
      </c>
      <c r="G33" s="76"/>
    </row>
    <row r="34" spans="1:7" x14ac:dyDescent="0.2">
      <c r="A34" s="48"/>
      <c r="B34" s="75"/>
      <c r="C34" s="77"/>
      <c r="D34" s="83"/>
      <c r="E34" s="44"/>
      <c r="F34" s="82"/>
      <c r="G34" s="76"/>
    </row>
    <row r="35" spans="1:7" x14ac:dyDescent="0.2">
      <c r="A35" s="48"/>
      <c r="B35" s="78" t="s">
        <v>118</v>
      </c>
      <c r="C35" s="79" t="s">
        <v>57</v>
      </c>
      <c r="D35" s="83"/>
      <c r="E35" s="44"/>
      <c r="F35" s="82" t="s">
        <v>93</v>
      </c>
      <c r="G35" s="76"/>
    </row>
    <row r="36" spans="1:7" x14ac:dyDescent="0.2">
      <c r="A36" s="48"/>
      <c r="B36" s="75"/>
      <c r="C36" s="77"/>
      <c r="D36" s="83"/>
      <c r="E36" s="44"/>
      <c r="F36" s="82"/>
      <c r="G36" s="76"/>
    </row>
    <row r="37" spans="1:7" x14ac:dyDescent="0.2">
      <c r="A37" s="86" t="s">
        <v>119</v>
      </c>
      <c r="B37" s="80" t="s">
        <v>120</v>
      </c>
      <c r="C37" s="79"/>
      <c r="D37" s="83"/>
      <c r="E37" s="44"/>
      <c r="F37" s="82"/>
      <c r="G37" s="76"/>
    </row>
    <row r="38" spans="1:7" x14ac:dyDescent="0.2">
      <c r="A38" s="48"/>
      <c r="B38" s="75"/>
      <c r="C38" s="77"/>
      <c r="D38" s="83"/>
      <c r="E38" s="44"/>
      <c r="F38" s="82"/>
      <c r="G38" s="76"/>
    </row>
    <row r="39" spans="1:7" x14ac:dyDescent="0.2">
      <c r="A39" s="48"/>
      <c r="B39" s="78" t="s">
        <v>121</v>
      </c>
      <c r="C39" s="79" t="s">
        <v>57</v>
      </c>
      <c r="D39" s="83"/>
      <c r="E39" s="44"/>
      <c r="F39" s="82" t="s">
        <v>93</v>
      </c>
      <c r="G39" s="76"/>
    </row>
    <row r="40" spans="1:7" x14ac:dyDescent="0.2">
      <c r="A40" s="48"/>
      <c r="B40" s="75"/>
      <c r="C40" s="77"/>
      <c r="D40" s="83"/>
      <c r="E40" s="44"/>
      <c r="F40" s="82"/>
      <c r="G40" s="76"/>
    </row>
    <row r="41" spans="1:7" x14ac:dyDescent="0.2">
      <c r="A41" s="86"/>
      <c r="B41" s="78" t="s">
        <v>122</v>
      </c>
      <c r="C41" s="79" t="s">
        <v>57</v>
      </c>
      <c r="D41" s="83"/>
      <c r="E41" s="44"/>
      <c r="F41" s="82" t="s">
        <v>93</v>
      </c>
      <c r="G41" s="76"/>
    </row>
    <row r="42" spans="1:7" x14ac:dyDescent="0.2">
      <c r="A42" s="48"/>
      <c r="B42" s="81"/>
      <c r="C42" s="77"/>
      <c r="D42" s="83"/>
      <c r="E42" s="44"/>
      <c r="F42" s="82"/>
      <c r="G42" s="76"/>
    </row>
    <row r="43" spans="1:7" x14ac:dyDescent="0.2">
      <c r="A43" s="48"/>
      <c r="B43" s="78" t="s">
        <v>123</v>
      </c>
      <c r="C43" s="79" t="s">
        <v>57</v>
      </c>
      <c r="D43" s="83"/>
      <c r="E43" s="44"/>
      <c r="F43" s="82" t="s">
        <v>93</v>
      </c>
      <c r="G43" s="76"/>
    </row>
    <row r="44" spans="1:7" x14ac:dyDescent="0.2">
      <c r="A44" s="48"/>
      <c r="B44" s="75"/>
      <c r="C44" s="77"/>
      <c r="D44" s="83"/>
      <c r="E44" s="44"/>
      <c r="F44" s="82"/>
      <c r="G44" s="76"/>
    </row>
    <row r="45" spans="1:7" x14ac:dyDescent="0.2">
      <c r="A45" s="86" t="s">
        <v>124</v>
      </c>
      <c r="B45" s="80" t="s">
        <v>125</v>
      </c>
      <c r="C45" s="79" t="s">
        <v>57</v>
      </c>
      <c r="D45" s="83"/>
      <c r="E45" s="44"/>
      <c r="F45" s="82" t="s">
        <v>93</v>
      </c>
      <c r="G45" s="76"/>
    </row>
    <row r="46" spans="1:7" x14ac:dyDescent="0.2">
      <c r="A46" s="48"/>
      <c r="B46" s="81"/>
      <c r="C46" s="77"/>
      <c r="D46" s="83"/>
      <c r="E46" s="44"/>
      <c r="F46" s="82"/>
      <c r="G46" s="76"/>
    </row>
    <row r="47" spans="1:7" x14ac:dyDescent="0.2">
      <c r="A47" s="86" t="s">
        <v>126</v>
      </c>
      <c r="B47" s="80" t="s">
        <v>127</v>
      </c>
      <c r="C47" s="79" t="s">
        <v>57</v>
      </c>
      <c r="D47" s="83"/>
      <c r="E47" s="44"/>
      <c r="F47" s="82" t="s">
        <v>93</v>
      </c>
      <c r="G47" s="76"/>
    </row>
    <row r="48" spans="1:7" x14ac:dyDescent="0.2">
      <c r="A48" s="48"/>
      <c r="B48" s="78"/>
      <c r="C48" s="79"/>
      <c r="D48" s="83"/>
      <c r="E48" s="44"/>
      <c r="F48" s="82"/>
      <c r="G48" s="76"/>
    </row>
    <row r="49" spans="1:8" x14ac:dyDescent="0.2">
      <c r="A49" s="86"/>
      <c r="B49" s="80"/>
      <c r="C49" s="79"/>
      <c r="D49" s="83"/>
      <c r="E49" s="44"/>
      <c r="F49" s="82"/>
      <c r="G49" s="76"/>
    </row>
    <row r="50" spans="1:8" x14ac:dyDescent="0.2">
      <c r="A50" s="86"/>
      <c r="B50" s="80"/>
      <c r="C50" s="79"/>
      <c r="D50" s="83"/>
      <c r="E50" s="44"/>
      <c r="F50" s="82"/>
      <c r="G50" s="76"/>
    </row>
    <row r="51" spans="1:8" x14ac:dyDescent="0.2">
      <c r="A51" s="48"/>
      <c r="B51" s="78"/>
      <c r="C51" s="77"/>
      <c r="D51" s="83"/>
      <c r="E51" s="44"/>
      <c r="F51" s="82"/>
      <c r="G51" s="76"/>
    </row>
    <row r="52" spans="1:8" x14ac:dyDescent="0.2">
      <c r="A52" s="48"/>
      <c r="B52" s="81"/>
      <c r="C52" s="61"/>
      <c r="D52" s="84"/>
      <c r="E52" s="46"/>
      <c r="F52" s="45"/>
      <c r="G52" s="76"/>
    </row>
    <row r="53" spans="1:8" x14ac:dyDescent="0.2">
      <c r="A53" s="48"/>
      <c r="B53" s="78"/>
      <c r="C53" s="83"/>
      <c r="D53" s="77"/>
      <c r="E53" s="44"/>
      <c r="F53" s="82"/>
    </row>
    <row r="54" spans="1:8" x14ac:dyDescent="0.2">
      <c r="A54" s="48"/>
      <c r="B54" s="66"/>
      <c r="C54" s="60"/>
      <c r="D54" s="77"/>
      <c r="E54" s="9"/>
      <c r="F54" s="59"/>
    </row>
    <row r="55" spans="1:8" x14ac:dyDescent="0.2">
      <c r="A55" s="777">
        <v>1800</v>
      </c>
      <c r="B55" s="786" t="s">
        <v>15</v>
      </c>
      <c r="C55" s="787"/>
      <c r="D55" s="787"/>
      <c r="E55" s="788"/>
      <c r="F55" s="783"/>
    </row>
    <row r="56" spans="1:8" x14ac:dyDescent="0.2">
      <c r="A56" s="785"/>
      <c r="B56" s="789"/>
      <c r="C56" s="790"/>
      <c r="D56" s="790"/>
      <c r="E56" s="791"/>
      <c r="F56" s="784"/>
    </row>
    <row r="57" spans="1:8" x14ac:dyDescent="0.2">
      <c r="A57" s="8"/>
      <c r="B57" s="8"/>
      <c r="C57" s="8"/>
      <c r="D57" s="8"/>
      <c r="E57" s="8"/>
      <c r="F57" s="8"/>
      <c r="G57" s="8"/>
      <c r="H57" s="8"/>
    </row>
    <row r="58" spans="1:8" x14ac:dyDescent="0.2">
      <c r="A58" s="8"/>
      <c r="B58" s="8"/>
      <c r="C58" s="8"/>
      <c r="D58" s="8"/>
      <c r="E58" s="8"/>
      <c r="F58" s="8"/>
      <c r="G58" s="8"/>
      <c r="H58" s="8"/>
    </row>
    <row r="59" spans="1:8" x14ac:dyDescent="0.2">
      <c r="A59" s="8"/>
      <c r="B59" s="8"/>
      <c r="C59" s="8"/>
      <c r="D59" s="8"/>
      <c r="E59" s="8"/>
      <c r="F59" s="8"/>
      <c r="G59" s="8"/>
      <c r="H59" s="8"/>
    </row>
    <row r="60" spans="1:8" x14ac:dyDescent="0.2">
      <c r="A60" s="8"/>
      <c r="B60" s="8"/>
      <c r="C60" s="8"/>
      <c r="D60" s="8"/>
      <c r="E60" s="8"/>
      <c r="F60" s="8"/>
      <c r="G60" s="8"/>
      <c r="H60" s="8"/>
    </row>
    <row r="61" spans="1:8" x14ac:dyDescent="0.2">
      <c r="A61" s="8"/>
      <c r="B61" s="8"/>
      <c r="C61" s="8"/>
      <c r="D61" s="8"/>
      <c r="E61" s="8"/>
      <c r="F61" s="8"/>
      <c r="G61" s="8"/>
      <c r="H61" s="8"/>
    </row>
    <row r="62" spans="1:8" x14ac:dyDescent="0.2">
      <c r="A62" s="8"/>
      <c r="B62" s="8"/>
      <c r="C62" s="8"/>
      <c r="D62" s="8"/>
      <c r="E62" s="8"/>
      <c r="F62" s="8"/>
      <c r="G62" s="8"/>
      <c r="H62" s="8"/>
    </row>
    <row r="63" spans="1:8" x14ac:dyDescent="0.2">
      <c r="A63" s="8"/>
      <c r="B63" s="8"/>
      <c r="C63" s="8"/>
      <c r="D63" s="8"/>
      <c r="E63" s="8"/>
      <c r="F63" s="8"/>
      <c r="G63" s="8"/>
      <c r="H63" s="8"/>
    </row>
    <row r="64" spans="1:8" x14ac:dyDescent="0.2">
      <c r="A64" s="8"/>
      <c r="B64" s="8"/>
      <c r="C64" s="8"/>
      <c r="D64" s="8"/>
      <c r="E64" s="8"/>
      <c r="F64" s="8"/>
      <c r="G64" s="8"/>
      <c r="H64" s="8"/>
    </row>
    <row r="65" spans="1:8" x14ac:dyDescent="0.2">
      <c r="A65" s="8"/>
      <c r="B65" s="8"/>
      <c r="C65" s="8"/>
      <c r="D65" s="8"/>
      <c r="E65" s="8"/>
      <c r="F65" s="8"/>
      <c r="G65" s="8"/>
      <c r="H65" s="8"/>
    </row>
    <row r="66" spans="1:8" x14ac:dyDescent="0.2">
      <c r="A66" s="8"/>
      <c r="B66" s="8"/>
      <c r="C66" s="8"/>
      <c r="D66" s="8"/>
      <c r="E66" s="8"/>
      <c r="F66" s="8"/>
      <c r="G66" s="8"/>
      <c r="H66" s="8"/>
    </row>
    <row r="67" spans="1:8" x14ac:dyDescent="0.2">
      <c r="A67" s="8"/>
      <c r="B67" s="8"/>
      <c r="C67" s="8"/>
      <c r="D67" s="8"/>
      <c r="E67" s="8"/>
      <c r="F67" s="8"/>
      <c r="G67" s="8"/>
      <c r="H67" s="8"/>
    </row>
    <row r="68" spans="1:8" x14ac:dyDescent="0.2">
      <c r="A68" s="8"/>
      <c r="B68" s="8"/>
      <c r="C68" s="8"/>
      <c r="D68" s="8"/>
      <c r="E68" s="8"/>
      <c r="F68" s="8"/>
      <c r="G68" s="8"/>
      <c r="H68" s="8"/>
    </row>
    <row r="69" spans="1:8" x14ac:dyDescent="0.2">
      <c r="A69" s="8"/>
      <c r="B69" s="8"/>
      <c r="C69" s="8"/>
      <c r="D69" s="8"/>
      <c r="E69" s="8"/>
      <c r="F69" s="8"/>
      <c r="G69" s="8"/>
      <c r="H69" s="8"/>
    </row>
    <row r="70" spans="1:8" x14ac:dyDescent="0.2">
      <c r="A70" s="8"/>
      <c r="B70" s="8"/>
      <c r="C70" s="8"/>
      <c r="D70" s="8"/>
      <c r="E70" s="8"/>
      <c r="F70" s="8"/>
      <c r="G70" s="8"/>
      <c r="H70" s="8"/>
    </row>
    <row r="71" spans="1:8" x14ac:dyDescent="0.2">
      <c r="A71" s="8"/>
      <c r="B71" s="8"/>
      <c r="C71" s="8"/>
      <c r="D71" s="8"/>
      <c r="E71" s="8"/>
      <c r="F71" s="8"/>
      <c r="G71" s="8"/>
      <c r="H71" s="8"/>
    </row>
    <row r="72" spans="1:8" x14ac:dyDescent="0.2">
      <c r="A72" s="8"/>
      <c r="B72" s="8"/>
      <c r="C72" s="8"/>
      <c r="D72" s="8"/>
      <c r="E72" s="8"/>
      <c r="F72" s="8"/>
      <c r="G72" s="8"/>
      <c r="H72" s="8"/>
    </row>
    <row r="73" spans="1:8" x14ac:dyDescent="0.2">
      <c r="A73" s="8"/>
      <c r="B73" s="8"/>
      <c r="C73" s="8"/>
      <c r="D73" s="8"/>
      <c r="E73" s="8"/>
      <c r="F73" s="8"/>
      <c r="G73" s="8"/>
      <c r="H73" s="8"/>
    </row>
    <row r="74" spans="1:8" x14ac:dyDescent="0.2">
      <c r="A74" s="8"/>
      <c r="B74" s="8"/>
      <c r="C74" s="8"/>
      <c r="D74" s="8"/>
      <c r="E74" s="8"/>
      <c r="F74" s="8"/>
      <c r="G74" s="8"/>
      <c r="H74" s="8"/>
    </row>
    <row r="75" spans="1:8" x14ac:dyDescent="0.2">
      <c r="A75" s="8"/>
      <c r="B75" s="8"/>
      <c r="C75" s="8"/>
      <c r="D75" s="8"/>
      <c r="E75" s="8"/>
      <c r="F75" s="8"/>
      <c r="G75" s="8"/>
      <c r="H75" s="8"/>
    </row>
    <row r="76" spans="1:8" x14ac:dyDescent="0.2">
      <c r="A76" s="8"/>
      <c r="B76" s="8"/>
      <c r="C76" s="8"/>
      <c r="D76" s="8"/>
      <c r="E76" s="8"/>
      <c r="F76" s="8"/>
      <c r="G76" s="8"/>
      <c r="H76" s="8"/>
    </row>
    <row r="77" spans="1:8" x14ac:dyDescent="0.2">
      <c r="A77" s="8"/>
      <c r="B77" s="8"/>
      <c r="C77" s="8"/>
      <c r="D77" s="8"/>
      <c r="E77" s="8"/>
      <c r="F77" s="8"/>
      <c r="G77" s="8"/>
      <c r="H77" s="8"/>
    </row>
    <row r="78" spans="1:8" x14ac:dyDescent="0.2">
      <c r="A78" s="8"/>
      <c r="B78" s="8"/>
      <c r="C78" s="8"/>
      <c r="D78" s="8"/>
      <c r="E78" s="8"/>
      <c r="F78" s="8"/>
      <c r="G78" s="8"/>
      <c r="H78" s="8"/>
    </row>
    <row r="79" spans="1:8" x14ac:dyDescent="0.2">
      <c r="A79" s="8"/>
      <c r="B79" s="8"/>
      <c r="C79" s="8"/>
      <c r="D79" s="8"/>
      <c r="E79" s="8"/>
      <c r="F79" s="8"/>
      <c r="G79" s="8"/>
      <c r="H79" s="8"/>
    </row>
    <row r="80" spans="1:8" x14ac:dyDescent="0.2">
      <c r="A80" s="8"/>
      <c r="B80" s="8"/>
      <c r="C80" s="8"/>
      <c r="D80" s="8"/>
      <c r="E80" s="8"/>
      <c r="F80" s="8"/>
      <c r="G80" s="8"/>
      <c r="H80" s="8"/>
    </row>
    <row r="81" spans="1:8" x14ac:dyDescent="0.2">
      <c r="A81" s="8"/>
      <c r="B81" s="8"/>
      <c r="C81" s="8"/>
      <c r="D81" s="8"/>
      <c r="E81" s="8"/>
      <c r="F81" s="8"/>
      <c r="G81" s="8"/>
      <c r="H81" s="8"/>
    </row>
    <row r="82" spans="1:8" x14ac:dyDescent="0.2">
      <c r="A82" s="8"/>
      <c r="B82" s="8"/>
      <c r="C82" s="8"/>
      <c r="D82" s="8"/>
      <c r="E82" s="8"/>
      <c r="F82" s="8"/>
      <c r="G82" s="8"/>
      <c r="H82" s="8"/>
    </row>
    <row r="83" spans="1:8" x14ac:dyDescent="0.2">
      <c r="A83" s="8"/>
      <c r="B83" s="8"/>
      <c r="C83" s="8"/>
      <c r="D83" s="8"/>
      <c r="E83" s="8"/>
      <c r="F83" s="8"/>
      <c r="G83" s="8"/>
      <c r="H83" s="8"/>
    </row>
    <row r="84" spans="1:8" x14ac:dyDescent="0.2">
      <c r="A84" s="8"/>
      <c r="B84" s="8"/>
      <c r="C84" s="8"/>
      <c r="D84" s="8"/>
      <c r="E84" s="8"/>
      <c r="F84" s="8"/>
      <c r="G84" s="8"/>
      <c r="H84" s="8"/>
    </row>
    <row r="85" spans="1:8" x14ac:dyDescent="0.2">
      <c r="A85" s="8"/>
      <c r="B85" s="8"/>
      <c r="C85" s="8"/>
      <c r="D85" s="8"/>
      <c r="E85" s="8"/>
      <c r="F85" s="8"/>
      <c r="G85" s="8"/>
      <c r="H85" s="8"/>
    </row>
    <row r="86" spans="1:8" x14ac:dyDescent="0.2">
      <c r="A86" s="8"/>
      <c r="B86" s="8"/>
      <c r="C86" s="8"/>
      <c r="D86" s="8"/>
      <c r="E86" s="8"/>
      <c r="F86" s="8"/>
      <c r="G86" s="8"/>
      <c r="H86" s="8"/>
    </row>
    <row r="87" spans="1:8" x14ac:dyDescent="0.2">
      <c r="A87" s="8"/>
      <c r="B87" s="8"/>
      <c r="C87" s="8"/>
      <c r="D87" s="8"/>
      <c r="E87" s="8"/>
      <c r="F87" s="8"/>
      <c r="G87" s="8"/>
      <c r="H87" s="8"/>
    </row>
    <row r="88" spans="1:8" x14ac:dyDescent="0.2">
      <c r="A88" s="8"/>
      <c r="B88" s="8"/>
      <c r="C88" s="8"/>
      <c r="D88" s="8"/>
      <c r="E88" s="8"/>
      <c r="F88" s="8"/>
      <c r="G88" s="8"/>
      <c r="H88" s="8"/>
    </row>
    <row r="89" spans="1:8" x14ac:dyDescent="0.2">
      <c r="A89" s="8"/>
      <c r="B89" s="8"/>
      <c r="C89" s="8"/>
      <c r="D89" s="8"/>
      <c r="E89" s="8"/>
      <c r="F89" s="8"/>
      <c r="G89" s="8"/>
      <c r="H89" s="8"/>
    </row>
    <row r="90" spans="1:8" x14ac:dyDescent="0.2">
      <c r="A90" s="8"/>
      <c r="B90" s="8"/>
      <c r="C90" s="8"/>
      <c r="D90" s="8"/>
      <c r="E90" s="8"/>
      <c r="F90" s="8"/>
      <c r="G90" s="8"/>
      <c r="H90" s="8"/>
    </row>
    <row r="91" spans="1:8" x14ac:dyDescent="0.2">
      <c r="A91" s="8"/>
      <c r="B91" s="8"/>
      <c r="C91" s="8"/>
      <c r="D91" s="8"/>
      <c r="E91" s="8"/>
      <c r="F91" s="8"/>
      <c r="G91" s="8"/>
      <c r="H91" s="8"/>
    </row>
    <row r="92" spans="1:8" x14ac:dyDescent="0.2">
      <c r="A92" s="8"/>
      <c r="B92" s="8"/>
      <c r="C92" s="8"/>
      <c r="D92" s="8"/>
      <c r="E92" s="8"/>
      <c r="F92" s="8"/>
      <c r="G92" s="8"/>
      <c r="H92" s="8"/>
    </row>
    <row r="93" spans="1:8" x14ac:dyDescent="0.2">
      <c r="A93" s="8"/>
      <c r="B93" s="8"/>
      <c r="C93" s="8"/>
      <c r="D93" s="8"/>
      <c r="E93" s="8"/>
      <c r="F93" s="8"/>
      <c r="G93" s="8"/>
      <c r="H93" s="8"/>
    </row>
    <row r="94" spans="1:8" x14ac:dyDescent="0.2">
      <c r="A94" s="8"/>
      <c r="B94" s="8"/>
      <c r="C94" s="8"/>
      <c r="D94" s="8"/>
      <c r="E94" s="8"/>
      <c r="F94" s="8"/>
      <c r="G94" s="8"/>
      <c r="H94" s="8"/>
    </row>
    <row r="95" spans="1:8" x14ac:dyDescent="0.2">
      <c r="A95" s="8"/>
      <c r="B95" s="8"/>
      <c r="C95" s="8"/>
      <c r="D95" s="8"/>
      <c r="E95" s="8"/>
      <c r="F95" s="8"/>
      <c r="G95" s="8"/>
      <c r="H95" s="8"/>
    </row>
    <row r="96" spans="1:8" x14ac:dyDescent="0.2">
      <c r="A96" s="8"/>
      <c r="B96" s="8"/>
      <c r="C96" s="8"/>
      <c r="D96" s="8"/>
      <c r="E96" s="8"/>
      <c r="F96" s="8"/>
      <c r="G96" s="8"/>
      <c r="H96" s="8"/>
    </row>
    <row r="97" spans="1:8" x14ac:dyDescent="0.2">
      <c r="A97" s="8"/>
      <c r="B97" s="8"/>
      <c r="C97" s="8"/>
      <c r="D97" s="8"/>
      <c r="E97" s="8"/>
      <c r="F97" s="8"/>
      <c r="G97" s="8"/>
      <c r="H97" s="8"/>
    </row>
    <row r="98" spans="1:8" x14ac:dyDescent="0.2">
      <c r="A98" s="8"/>
      <c r="B98" s="8"/>
      <c r="C98" s="8"/>
      <c r="D98" s="8"/>
      <c r="E98" s="8"/>
      <c r="F98" s="8"/>
      <c r="G98" s="8"/>
      <c r="H98" s="8"/>
    </row>
    <row r="99" spans="1:8" x14ac:dyDescent="0.2">
      <c r="A99" s="8"/>
      <c r="B99" s="8"/>
      <c r="C99" s="8"/>
      <c r="D99" s="8"/>
      <c r="E99" s="8"/>
      <c r="F99" s="8"/>
      <c r="G99" s="8"/>
      <c r="H99" s="8"/>
    </row>
    <row r="100" spans="1:8" x14ac:dyDescent="0.2">
      <c r="A100" s="8"/>
      <c r="B100" s="8"/>
      <c r="C100" s="8"/>
      <c r="D100" s="8"/>
      <c r="E100" s="8"/>
      <c r="F100" s="8"/>
      <c r="G100" s="8"/>
      <c r="H100" s="8"/>
    </row>
    <row r="101" spans="1:8" x14ac:dyDescent="0.2">
      <c r="A101" s="8"/>
      <c r="B101" s="8"/>
      <c r="C101" s="8"/>
      <c r="D101" s="8"/>
      <c r="E101" s="8"/>
      <c r="F101" s="8"/>
      <c r="G101" s="8"/>
      <c r="H101" s="8"/>
    </row>
    <row r="102" spans="1:8" x14ac:dyDescent="0.2">
      <c r="A102" s="8"/>
      <c r="B102" s="8"/>
      <c r="C102" s="8"/>
      <c r="D102" s="8"/>
      <c r="E102" s="8"/>
      <c r="F102" s="8"/>
      <c r="G102" s="8"/>
      <c r="H102" s="8"/>
    </row>
    <row r="103" spans="1:8" x14ac:dyDescent="0.2">
      <c r="A103" s="8"/>
      <c r="B103" s="8"/>
      <c r="C103" s="8"/>
      <c r="D103" s="8"/>
      <c r="E103" s="8"/>
      <c r="F103" s="8"/>
      <c r="G103" s="8"/>
      <c r="H103" s="8"/>
    </row>
    <row r="104" spans="1:8" x14ac:dyDescent="0.2">
      <c r="A104" s="8"/>
      <c r="B104" s="8"/>
      <c r="C104" s="8"/>
      <c r="D104" s="8"/>
      <c r="E104" s="8"/>
      <c r="F104" s="8"/>
      <c r="G104" s="8"/>
      <c r="H104" s="8"/>
    </row>
    <row r="105" spans="1:8" x14ac:dyDescent="0.2">
      <c r="A105" s="8"/>
      <c r="B105" s="8"/>
      <c r="C105" s="8"/>
      <c r="D105" s="8"/>
      <c r="E105" s="8"/>
      <c r="F105" s="8"/>
      <c r="G105" s="8"/>
      <c r="H105" s="8"/>
    </row>
    <row r="106" spans="1:8" x14ac:dyDescent="0.2">
      <c r="A106" s="8"/>
      <c r="B106" s="8"/>
      <c r="C106" s="8"/>
      <c r="D106" s="8"/>
      <c r="E106" s="8"/>
      <c r="F106" s="8"/>
      <c r="G106" s="8"/>
      <c r="H106" s="8"/>
    </row>
    <row r="107" spans="1:8" x14ac:dyDescent="0.2">
      <c r="A107" s="8"/>
      <c r="B107" s="8"/>
      <c r="C107" s="8"/>
      <c r="D107" s="8"/>
      <c r="E107" s="8"/>
      <c r="F107" s="8"/>
      <c r="G107" s="8"/>
      <c r="H107" s="8"/>
    </row>
    <row r="108" spans="1:8" x14ac:dyDescent="0.2">
      <c r="A108" s="8"/>
      <c r="B108" s="8"/>
      <c r="C108" s="8"/>
      <c r="D108" s="8"/>
      <c r="E108" s="8"/>
      <c r="F108" s="8"/>
      <c r="G108" s="8"/>
      <c r="H108" s="8"/>
    </row>
    <row r="109" spans="1:8" x14ac:dyDescent="0.2">
      <c r="A109" s="8"/>
      <c r="B109" s="8"/>
      <c r="C109" s="8"/>
      <c r="D109" s="8"/>
      <c r="E109" s="8"/>
      <c r="F109" s="8"/>
      <c r="G109" s="8"/>
      <c r="H109" s="8"/>
    </row>
    <row r="110" spans="1:8" x14ac:dyDescent="0.2">
      <c r="A110" s="8"/>
      <c r="B110" s="8"/>
      <c r="C110" s="8"/>
      <c r="D110" s="8"/>
      <c r="E110" s="8"/>
      <c r="F110" s="8"/>
      <c r="G110" s="8"/>
      <c r="H110" s="8"/>
    </row>
    <row r="111" spans="1:8" x14ac:dyDescent="0.2">
      <c r="A111" s="8"/>
      <c r="B111" s="8"/>
      <c r="C111" s="8"/>
      <c r="D111" s="8"/>
      <c r="E111" s="8"/>
      <c r="F111" s="8"/>
      <c r="G111" s="8"/>
      <c r="H111" s="8"/>
    </row>
    <row r="112" spans="1:8" x14ac:dyDescent="0.2">
      <c r="A112" s="1"/>
      <c r="B112" s="2"/>
      <c r="C112" s="2"/>
      <c r="D112" s="2"/>
      <c r="E112" s="2"/>
      <c r="F112" s="3"/>
      <c r="G112" s="8"/>
      <c r="H112" s="8"/>
    </row>
    <row r="113" spans="1:8" x14ac:dyDescent="0.2">
      <c r="A113" s="1"/>
      <c r="B113" s="2"/>
      <c r="C113" s="2"/>
      <c r="D113" s="2"/>
      <c r="E113" s="2"/>
      <c r="F113" s="3"/>
      <c r="G113" s="8"/>
      <c r="H113" s="8"/>
    </row>
    <row r="114" spans="1:8" x14ac:dyDescent="0.2">
      <c r="A114" s="8"/>
      <c r="B114" s="8"/>
      <c r="C114" s="8"/>
      <c r="D114" s="8"/>
      <c r="E114" s="8"/>
      <c r="F114" s="8"/>
      <c r="G114" s="8"/>
      <c r="H114" s="8"/>
    </row>
    <row r="115" spans="1:8" x14ac:dyDescent="0.2">
      <c r="A115" s="2"/>
      <c r="B115" s="2"/>
      <c r="C115" s="2"/>
      <c r="D115" s="2"/>
      <c r="E115" s="2"/>
      <c r="F115" s="2"/>
      <c r="G115" s="8"/>
      <c r="H115" s="8"/>
    </row>
    <row r="116" spans="1:8" x14ac:dyDescent="0.2">
      <c r="A116" s="3"/>
      <c r="B116" s="3"/>
      <c r="C116" s="3"/>
      <c r="D116" s="3"/>
      <c r="E116" s="3"/>
      <c r="F116" s="3"/>
      <c r="G116" s="8"/>
      <c r="H116" s="8"/>
    </row>
    <row r="117" spans="1:8" x14ac:dyDescent="0.2">
      <c r="A117" s="8"/>
      <c r="B117" s="8"/>
      <c r="C117" s="8"/>
      <c r="D117" s="8"/>
      <c r="E117" s="8"/>
      <c r="F117" s="8"/>
      <c r="G117" s="8"/>
      <c r="H117" s="8"/>
    </row>
    <row r="118" spans="1:8" x14ac:dyDescent="0.2">
      <c r="A118" s="8"/>
      <c r="B118" s="8"/>
      <c r="C118" s="8"/>
      <c r="D118" s="8"/>
      <c r="E118" s="8"/>
      <c r="F118" s="8"/>
      <c r="G118" s="8"/>
      <c r="H118" s="8"/>
    </row>
    <row r="119" spans="1:8" x14ac:dyDescent="0.2">
      <c r="A119" s="8"/>
      <c r="B119" s="8"/>
      <c r="C119" s="8"/>
      <c r="D119" s="8"/>
      <c r="E119" s="8"/>
      <c r="F119" s="8"/>
      <c r="G119" s="8"/>
      <c r="H119" s="8"/>
    </row>
    <row r="120" spans="1:8" x14ac:dyDescent="0.2">
      <c r="A120" s="8"/>
      <c r="B120" s="8"/>
      <c r="C120" s="8"/>
      <c r="D120" s="8"/>
      <c r="E120" s="8"/>
      <c r="F120" s="8"/>
      <c r="G120" s="8"/>
      <c r="H120" s="8"/>
    </row>
    <row r="121" spans="1:8" x14ac:dyDescent="0.2">
      <c r="A121" s="8"/>
      <c r="B121" s="8"/>
      <c r="C121" s="8"/>
      <c r="D121" s="8"/>
      <c r="E121" s="8"/>
      <c r="F121" s="8"/>
      <c r="G121" s="8"/>
      <c r="H121" s="8"/>
    </row>
    <row r="122" spans="1:8" x14ac:dyDescent="0.2">
      <c r="A122" s="8"/>
      <c r="B122" s="8"/>
      <c r="C122" s="8"/>
      <c r="D122" s="8"/>
      <c r="E122" s="8"/>
      <c r="F122" s="8"/>
      <c r="G122" s="8"/>
      <c r="H122" s="8"/>
    </row>
    <row r="123" spans="1:8" x14ac:dyDescent="0.2">
      <c r="A123" s="8"/>
      <c r="B123" s="8"/>
      <c r="C123" s="8"/>
      <c r="D123" s="8"/>
      <c r="E123" s="8"/>
      <c r="F123" s="8"/>
      <c r="G123" s="8"/>
      <c r="H123" s="8"/>
    </row>
    <row r="124" spans="1:8" x14ac:dyDescent="0.2">
      <c r="A124" s="8"/>
      <c r="B124" s="8"/>
      <c r="C124" s="8"/>
      <c r="D124" s="8"/>
      <c r="E124" s="8"/>
      <c r="F124" s="8"/>
      <c r="G124" s="8"/>
      <c r="H124" s="8"/>
    </row>
    <row r="125" spans="1:8" x14ac:dyDescent="0.2">
      <c r="A125" s="8"/>
      <c r="B125" s="8"/>
      <c r="C125" s="8"/>
      <c r="D125" s="8"/>
      <c r="E125" s="8"/>
      <c r="F125" s="8"/>
      <c r="G125" s="8"/>
      <c r="H125" s="8"/>
    </row>
    <row r="126" spans="1:8" x14ac:dyDescent="0.2">
      <c r="A126" s="8"/>
      <c r="B126" s="8"/>
      <c r="C126" s="8"/>
      <c r="D126" s="8"/>
      <c r="E126" s="8"/>
      <c r="F126" s="8"/>
      <c r="G126" s="8"/>
      <c r="H126" s="8"/>
    </row>
    <row r="127" spans="1:8" x14ac:dyDescent="0.2">
      <c r="A127" s="8"/>
      <c r="B127" s="8"/>
      <c r="C127" s="8"/>
      <c r="D127" s="8"/>
      <c r="E127" s="8"/>
      <c r="F127" s="8"/>
      <c r="G127" s="8"/>
      <c r="H127" s="8"/>
    </row>
    <row r="128" spans="1:8" x14ac:dyDescent="0.2">
      <c r="A128" s="8"/>
      <c r="B128" s="8"/>
      <c r="C128" s="8"/>
      <c r="D128" s="8"/>
      <c r="E128" s="8"/>
      <c r="F128" s="8"/>
      <c r="G128" s="8"/>
      <c r="H128" s="8"/>
    </row>
    <row r="129" spans="1:8" x14ac:dyDescent="0.2">
      <c r="A129" s="8"/>
      <c r="B129" s="8"/>
      <c r="C129" s="8"/>
      <c r="D129" s="8"/>
      <c r="E129" s="8"/>
      <c r="F129" s="8"/>
      <c r="G129" s="8"/>
      <c r="H129" s="8"/>
    </row>
    <row r="130" spans="1:8" x14ac:dyDescent="0.2">
      <c r="A130" s="8"/>
      <c r="B130" s="8"/>
      <c r="C130" s="8"/>
      <c r="D130" s="8"/>
      <c r="E130" s="8"/>
      <c r="F130" s="8"/>
      <c r="G130" s="8"/>
      <c r="H130" s="8"/>
    </row>
    <row r="131" spans="1:8" x14ac:dyDescent="0.2">
      <c r="A131" s="8"/>
      <c r="B131" s="8"/>
      <c r="C131" s="8"/>
      <c r="D131" s="8"/>
      <c r="E131" s="8"/>
      <c r="F131" s="8"/>
      <c r="G131" s="8"/>
      <c r="H131" s="8"/>
    </row>
    <row r="132" spans="1:8" x14ac:dyDescent="0.2">
      <c r="A132" s="8"/>
      <c r="B132" s="8"/>
      <c r="C132" s="8"/>
      <c r="D132" s="8"/>
      <c r="E132" s="8"/>
      <c r="F132" s="8"/>
      <c r="G132" s="8"/>
      <c r="H132" s="8"/>
    </row>
    <row r="133" spans="1:8" x14ac:dyDescent="0.2">
      <c r="A133" s="8"/>
      <c r="B133" s="8"/>
      <c r="C133" s="8"/>
      <c r="D133" s="8"/>
      <c r="E133" s="8"/>
      <c r="F133" s="8"/>
      <c r="G133" s="8"/>
      <c r="H133" s="8"/>
    </row>
    <row r="134" spans="1:8" x14ac:dyDescent="0.2">
      <c r="A134" s="8"/>
      <c r="B134" s="8"/>
      <c r="C134" s="8"/>
      <c r="D134" s="8"/>
      <c r="E134" s="8"/>
      <c r="F134" s="8"/>
      <c r="G134" s="8"/>
      <c r="H134" s="8"/>
    </row>
    <row r="135" spans="1:8" x14ac:dyDescent="0.2">
      <c r="A135" s="8"/>
      <c r="B135" s="8"/>
      <c r="C135" s="8"/>
      <c r="D135" s="8"/>
      <c r="E135" s="8"/>
      <c r="F135" s="8"/>
      <c r="G135" s="8"/>
      <c r="H135" s="8"/>
    </row>
    <row r="136" spans="1:8" x14ac:dyDescent="0.2">
      <c r="A136" s="8"/>
      <c r="B136" s="8"/>
      <c r="C136" s="8"/>
      <c r="D136" s="8"/>
      <c r="E136" s="8"/>
      <c r="F136" s="8"/>
      <c r="G136" s="8"/>
      <c r="H136" s="8"/>
    </row>
    <row r="137" spans="1:8" x14ac:dyDescent="0.2">
      <c r="A137" s="8"/>
      <c r="B137" s="8"/>
      <c r="C137" s="8"/>
      <c r="D137" s="8"/>
      <c r="E137" s="8"/>
      <c r="F137" s="8"/>
      <c r="G137" s="8"/>
      <c r="H137" s="8"/>
    </row>
    <row r="138" spans="1:8" x14ac:dyDescent="0.2">
      <c r="A138" s="8"/>
      <c r="B138" s="8"/>
      <c r="C138" s="8"/>
      <c r="D138" s="8"/>
      <c r="E138" s="8"/>
      <c r="F138" s="8"/>
      <c r="G138" s="8"/>
      <c r="H138" s="8"/>
    </row>
    <row r="139" spans="1:8" x14ac:dyDescent="0.2">
      <c r="A139" s="8"/>
      <c r="B139" s="8"/>
      <c r="C139" s="8"/>
      <c r="D139" s="8"/>
      <c r="E139" s="8"/>
      <c r="F139" s="8"/>
      <c r="G139" s="8"/>
      <c r="H139" s="8"/>
    </row>
    <row r="140" spans="1:8" x14ac:dyDescent="0.2">
      <c r="A140" s="8"/>
      <c r="B140" s="8"/>
      <c r="C140" s="8"/>
      <c r="D140" s="8"/>
      <c r="E140" s="8"/>
      <c r="F140" s="8"/>
      <c r="G140" s="8"/>
      <c r="H140" s="8"/>
    </row>
    <row r="141" spans="1:8" x14ac:dyDescent="0.2">
      <c r="A141" s="8"/>
      <c r="B141" s="8"/>
      <c r="C141" s="8"/>
      <c r="D141" s="8"/>
      <c r="E141" s="8"/>
      <c r="F141" s="8"/>
      <c r="G141" s="8"/>
      <c r="H141" s="8"/>
    </row>
    <row r="142" spans="1:8" x14ac:dyDescent="0.2">
      <c r="A142" s="8"/>
      <c r="B142" s="8"/>
      <c r="C142" s="8"/>
      <c r="D142" s="8"/>
      <c r="E142" s="8"/>
      <c r="F142" s="8"/>
      <c r="G142" s="8"/>
      <c r="H142" s="8"/>
    </row>
    <row r="143" spans="1:8" x14ac:dyDescent="0.2">
      <c r="A143" s="8"/>
      <c r="B143" s="8"/>
      <c r="C143" s="8"/>
      <c r="D143" s="8"/>
      <c r="E143" s="8"/>
      <c r="F143" s="8"/>
      <c r="G143" s="8"/>
      <c r="H143" s="8"/>
    </row>
    <row r="144" spans="1:8" x14ac:dyDescent="0.2">
      <c r="A144" s="8"/>
      <c r="B144" s="8"/>
      <c r="C144" s="8"/>
      <c r="D144" s="8"/>
      <c r="E144" s="8"/>
      <c r="F144" s="8"/>
      <c r="G144" s="8"/>
      <c r="H144" s="8"/>
    </row>
    <row r="145" spans="1:8" x14ac:dyDescent="0.2">
      <c r="A145" s="8"/>
      <c r="B145" s="8"/>
      <c r="C145" s="8"/>
      <c r="D145" s="8"/>
      <c r="E145" s="8"/>
      <c r="F145" s="8"/>
      <c r="G145" s="8"/>
      <c r="H145" s="8"/>
    </row>
    <row r="146" spans="1:8" x14ac:dyDescent="0.2">
      <c r="A146" s="8"/>
      <c r="B146" s="8"/>
      <c r="C146" s="8"/>
      <c r="D146" s="8"/>
      <c r="E146" s="8"/>
      <c r="F146" s="8"/>
      <c r="G146" s="8"/>
      <c r="H146" s="8"/>
    </row>
    <row r="147" spans="1:8" x14ac:dyDescent="0.2">
      <c r="A147" s="8"/>
      <c r="B147" s="8"/>
      <c r="C147" s="8"/>
      <c r="D147" s="8"/>
      <c r="E147" s="8"/>
      <c r="F147" s="8"/>
      <c r="G147" s="8"/>
      <c r="H147" s="8"/>
    </row>
    <row r="148" spans="1:8" x14ac:dyDescent="0.2">
      <c r="A148" s="8"/>
      <c r="B148" s="8"/>
      <c r="C148" s="8"/>
      <c r="D148" s="8"/>
      <c r="E148" s="8"/>
      <c r="F148" s="8"/>
      <c r="G148" s="8"/>
      <c r="H148" s="8"/>
    </row>
    <row r="149" spans="1:8" x14ac:dyDescent="0.2">
      <c r="A149" s="8"/>
      <c r="B149" s="8"/>
      <c r="C149" s="8"/>
      <c r="D149" s="8"/>
      <c r="E149" s="8"/>
      <c r="F149" s="8"/>
      <c r="G149" s="8"/>
      <c r="H149" s="8"/>
    </row>
    <row r="150" spans="1:8" x14ac:dyDescent="0.2">
      <c r="A150" s="8"/>
      <c r="B150" s="8"/>
      <c r="C150" s="8"/>
      <c r="D150" s="8"/>
      <c r="E150" s="8"/>
      <c r="F150" s="8"/>
      <c r="G150" s="8"/>
      <c r="H150" s="8"/>
    </row>
    <row r="151" spans="1:8" x14ac:dyDescent="0.2">
      <c r="A151" s="8"/>
      <c r="B151" s="8"/>
      <c r="C151" s="8"/>
      <c r="D151" s="8"/>
      <c r="E151" s="8"/>
      <c r="F151" s="8"/>
      <c r="G151" s="8"/>
      <c r="H151" s="8"/>
    </row>
    <row r="152" spans="1:8" x14ac:dyDescent="0.2">
      <c r="A152" s="8"/>
      <c r="B152" s="8"/>
      <c r="C152" s="8"/>
      <c r="D152" s="8"/>
      <c r="E152" s="8"/>
      <c r="F152" s="8"/>
      <c r="G152" s="8"/>
      <c r="H152" s="8"/>
    </row>
    <row r="153" spans="1:8" x14ac:dyDescent="0.2">
      <c r="A153" s="8"/>
      <c r="B153" s="8"/>
      <c r="C153" s="8"/>
      <c r="D153" s="8"/>
      <c r="E153" s="8"/>
      <c r="F153" s="8"/>
      <c r="G153" s="8"/>
      <c r="H153" s="8"/>
    </row>
    <row r="154" spans="1:8" x14ac:dyDescent="0.2">
      <c r="A154" s="8"/>
      <c r="B154" s="8"/>
      <c r="C154" s="8"/>
      <c r="D154" s="8"/>
      <c r="E154" s="8"/>
      <c r="F154" s="8"/>
      <c r="G154" s="8"/>
      <c r="H154" s="8"/>
    </row>
    <row r="155" spans="1:8" x14ac:dyDescent="0.2">
      <c r="A155" s="8"/>
      <c r="B155" s="8"/>
      <c r="C155" s="8"/>
      <c r="D155" s="8"/>
      <c r="E155" s="8"/>
      <c r="F155" s="8"/>
      <c r="G155" s="8"/>
      <c r="H155" s="8"/>
    </row>
    <row r="156" spans="1:8" x14ac:dyDescent="0.2">
      <c r="A156" s="8"/>
      <c r="B156" s="8"/>
      <c r="C156" s="8"/>
      <c r="D156" s="8"/>
      <c r="E156" s="8"/>
      <c r="F156" s="8"/>
      <c r="G156" s="8"/>
      <c r="H156" s="8"/>
    </row>
    <row r="157" spans="1:8" x14ac:dyDescent="0.2">
      <c r="A157" s="8"/>
      <c r="B157" s="8"/>
      <c r="C157" s="8"/>
      <c r="D157" s="8"/>
      <c r="E157" s="8"/>
      <c r="F157" s="8"/>
      <c r="G157" s="8"/>
      <c r="H157" s="8"/>
    </row>
    <row r="158" spans="1:8" x14ac:dyDescent="0.2">
      <c r="A158" s="8"/>
      <c r="B158" s="8"/>
      <c r="C158" s="8"/>
      <c r="D158" s="8"/>
      <c r="E158" s="8"/>
      <c r="F158" s="8"/>
      <c r="G158" s="8"/>
      <c r="H158" s="8"/>
    </row>
    <row r="159" spans="1:8" x14ac:dyDescent="0.2">
      <c r="A159" s="8"/>
      <c r="B159" s="8"/>
      <c r="C159" s="8"/>
      <c r="D159" s="8"/>
      <c r="E159" s="8"/>
      <c r="F159" s="8"/>
      <c r="G159" s="8"/>
      <c r="H159" s="8"/>
    </row>
    <row r="160" spans="1:8" x14ac:dyDescent="0.2">
      <c r="A160" s="8"/>
      <c r="B160" s="8"/>
      <c r="C160" s="8"/>
      <c r="D160" s="8"/>
      <c r="E160" s="8"/>
      <c r="F160" s="8"/>
      <c r="G160" s="8"/>
      <c r="H160" s="8"/>
    </row>
    <row r="161" spans="1:8" x14ac:dyDescent="0.2">
      <c r="A161" s="8"/>
      <c r="B161" s="8"/>
      <c r="C161" s="8"/>
      <c r="D161" s="8"/>
      <c r="E161" s="8"/>
      <c r="F161" s="8"/>
      <c r="G161" s="8"/>
      <c r="H161" s="8"/>
    </row>
    <row r="162" spans="1:8" x14ac:dyDescent="0.2">
      <c r="A162" s="8"/>
      <c r="B162" s="8"/>
      <c r="C162" s="8"/>
      <c r="D162" s="8"/>
      <c r="E162" s="8"/>
      <c r="F162" s="8"/>
      <c r="G162" s="8"/>
      <c r="H162" s="8"/>
    </row>
    <row r="163" spans="1:8" x14ac:dyDescent="0.2">
      <c r="A163" s="8"/>
      <c r="B163" s="8"/>
      <c r="C163" s="8"/>
      <c r="D163" s="8"/>
      <c r="E163" s="8"/>
      <c r="F163" s="8"/>
      <c r="G163" s="8"/>
      <c r="H163" s="8"/>
    </row>
    <row r="164" spans="1:8" x14ac:dyDescent="0.2">
      <c r="A164" s="8"/>
      <c r="B164" s="8"/>
      <c r="C164" s="8"/>
      <c r="D164" s="8"/>
      <c r="E164" s="8"/>
      <c r="F164" s="8"/>
      <c r="G164" s="8"/>
      <c r="H164" s="8"/>
    </row>
    <row r="165" spans="1:8" x14ac:dyDescent="0.2">
      <c r="A165" s="8"/>
      <c r="B165" s="8"/>
      <c r="C165" s="8"/>
      <c r="D165" s="8"/>
      <c r="E165" s="8"/>
      <c r="F165" s="8"/>
      <c r="G165" s="8"/>
      <c r="H165" s="8"/>
    </row>
    <row r="166" spans="1:8" x14ac:dyDescent="0.2">
      <c r="A166" s="8"/>
      <c r="B166" s="8"/>
      <c r="C166" s="8"/>
      <c r="D166" s="8"/>
      <c r="E166" s="8"/>
      <c r="F166" s="8"/>
      <c r="G166" s="8"/>
      <c r="H166" s="8"/>
    </row>
    <row r="167" spans="1:8" x14ac:dyDescent="0.2">
      <c r="A167" s="8"/>
      <c r="B167" s="8"/>
      <c r="C167" s="8"/>
      <c r="D167" s="8"/>
      <c r="E167" s="8"/>
      <c r="F167" s="8"/>
      <c r="G167" s="8"/>
      <c r="H167" s="8"/>
    </row>
    <row r="168" spans="1:8" x14ac:dyDescent="0.2">
      <c r="A168" s="8"/>
      <c r="B168" s="8"/>
      <c r="C168" s="8"/>
      <c r="D168" s="8"/>
      <c r="E168" s="8"/>
      <c r="F168" s="8"/>
      <c r="G168" s="8"/>
      <c r="H168" s="8"/>
    </row>
    <row r="169" spans="1:8" x14ac:dyDescent="0.2">
      <c r="A169" s="8"/>
      <c r="B169" s="8"/>
      <c r="C169" s="8"/>
      <c r="D169" s="8"/>
      <c r="E169" s="8"/>
      <c r="F169" s="8"/>
      <c r="G169" s="8"/>
      <c r="H169" s="8"/>
    </row>
    <row r="170" spans="1:8" x14ac:dyDescent="0.2">
      <c r="A170" s="8"/>
      <c r="B170" s="8"/>
      <c r="C170" s="8"/>
      <c r="D170" s="8"/>
      <c r="E170" s="8"/>
      <c r="F170" s="8"/>
      <c r="G170" s="8"/>
      <c r="H170" s="8"/>
    </row>
    <row r="171" spans="1:8" x14ac:dyDescent="0.2">
      <c r="A171" s="8"/>
      <c r="B171" s="8"/>
      <c r="C171" s="8"/>
      <c r="D171" s="8"/>
      <c r="E171" s="8"/>
      <c r="F171" s="8"/>
      <c r="G171" s="8"/>
      <c r="H171" s="8"/>
    </row>
    <row r="172" spans="1:8" x14ac:dyDescent="0.2">
      <c r="A172" s="8"/>
      <c r="B172" s="8"/>
      <c r="C172" s="8"/>
      <c r="D172" s="8"/>
      <c r="E172" s="8"/>
      <c r="F172" s="8"/>
      <c r="G172" s="8"/>
      <c r="H172" s="8"/>
    </row>
    <row r="173" spans="1:8" x14ac:dyDescent="0.2">
      <c r="A173" s="1"/>
      <c r="B173" s="2"/>
      <c r="C173" s="2"/>
      <c r="D173" s="2"/>
      <c r="E173" s="2"/>
      <c r="F173" s="3"/>
      <c r="G173" s="8"/>
      <c r="H173" s="8"/>
    </row>
    <row r="174" spans="1:8" x14ac:dyDescent="0.2">
      <c r="A174" s="1"/>
      <c r="B174" s="2"/>
      <c r="C174" s="2"/>
      <c r="D174" s="2"/>
      <c r="E174" s="2"/>
      <c r="F174" s="3"/>
      <c r="G174" s="8"/>
      <c r="H174" s="8"/>
    </row>
    <row r="175" spans="1:8" x14ac:dyDescent="0.2">
      <c r="A175" s="8"/>
      <c r="B175" s="8"/>
      <c r="C175" s="8"/>
      <c r="D175" s="8"/>
      <c r="E175" s="8"/>
      <c r="F175" s="8"/>
      <c r="G175" s="8"/>
      <c r="H175" s="8"/>
    </row>
    <row r="176" spans="1:8" x14ac:dyDescent="0.2">
      <c r="A176" s="2"/>
      <c r="B176" s="2"/>
      <c r="C176" s="2"/>
      <c r="D176" s="2"/>
      <c r="E176" s="2"/>
      <c r="F176" s="2"/>
      <c r="G176" s="8"/>
      <c r="H176" s="8"/>
    </row>
    <row r="177" spans="1:8" x14ac:dyDescent="0.2">
      <c r="A177" s="3"/>
      <c r="B177" s="3"/>
      <c r="C177" s="3"/>
      <c r="D177" s="3"/>
      <c r="E177" s="3"/>
      <c r="F177" s="3"/>
      <c r="G177" s="8"/>
      <c r="H177" s="8"/>
    </row>
    <row r="178" spans="1:8" x14ac:dyDescent="0.2">
      <c r="A178" s="8"/>
      <c r="B178" s="8"/>
      <c r="C178" s="8"/>
      <c r="D178" s="8"/>
      <c r="E178" s="8"/>
      <c r="F178" s="8"/>
      <c r="G178" s="8"/>
      <c r="H178" s="8"/>
    </row>
    <row r="179" spans="1:8" x14ac:dyDescent="0.2">
      <c r="A179" s="8"/>
      <c r="B179" s="8"/>
      <c r="C179" s="8"/>
      <c r="D179" s="8"/>
      <c r="E179" s="8"/>
      <c r="F179" s="8"/>
      <c r="G179" s="8"/>
      <c r="H179" s="8"/>
    </row>
    <row r="180" spans="1:8" x14ac:dyDescent="0.2">
      <c r="A180" s="8"/>
      <c r="B180" s="8"/>
      <c r="C180" s="8"/>
      <c r="D180" s="8"/>
      <c r="E180" s="8"/>
      <c r="F180" s="8"/>
      <c r="G180" s="8"/>
      <c r="H180" s="8"/>
    </row>
    <row r="181" spans="1:8" x14ac:dyDescent="0.2">
      <c r="A181" s="8"/>
      <c r="B181" s="8"/>
      <c r="C181" s="8"/>
      <c r="D181" s="8"/>
      <c r="E181" s="8"/>
      <c r="F181" s="8"/>
      <c r="G181" s="8"/>
      <c r="H181" s="8"/>
    </row>
    <row r="182" spans="1:8" x14ac:dyDescent="0.2">
      <c r="A182" s="8"/>
      <c r="B182" s="8"/>
      <c r="C182" s="8"/>
      <c r="D182" s="8"/>
      <c r="E182" s="8"/>
      <c r="F182" s="8"/>
      <c r="G182" s="8"/>
      <c r="H182" s="8"/>
    </row>
    <row r="183" spans="1:8" x14ac:dyDescent="0.2">
      <c r="A183" s="8"/>
      <c r="B183" s="8"/>
      <c r="C183" s="8"/>
      <c r="D183" s="8"/>
      <c r="E183" s="8"/>
      <c r="F183" s="8"/>
      <c r="G183" s="8"/>
      <c r="H183" s="8"/>
    </row>
    <row r="184" spans="1:8" x14ac:dyDescent="0.2">
      <c r="A184" s="8"/>
      <c r="B184" s="8"/>
      <c r="C184" s="8"/>
      <c r="D184" s="8"/>
      <c r="E184" s="8"/>
      <c r="F184" s="8"/>
      <c r="G184" s="8"/>
      <c r="H184" s="8"/>
    </row>
    <row r="185" spans="1:8" x14ac:dyDescent="0.2">
      <c r="A185" s="8"/>
      <c r="B185" s="8"/>
      <c r="C185" s="8"/>
      <c r="D185" s="8"/>
      <c r="E185" s="8"/>
      <c r="F185" s="8"/>
      <c r="G185" s="8"/>
      <c r="H185" s="8"/>
    </row>
    <row r="186" spans="1:8" x14ac:dyDescent="0.2">
      <c r="A186" s="8"/>
      <c r="B186" s="8"/>
      <c r="C186" s="8"/>
      <c r="D186" s="8"/>
      <c r="E186" s="8"/>
      <c r="F186" s="8"/>
      <c r="G186" s="8"/>
      <c r="H186" s="8"/>
    </row>
    <row r="187" spans="1:8" x14ac:dyDescent="0.2">
      <c r="A187" s="8"/>
      <c r="B187" s="8"/>
      <c r="C187" s="8"/>
      <c r="D187" s="8"/>
      <c r="E187" s="8"/>
      <c r="F187" s="8"/>
      <c r="G187" s="8"/>
      <c r="H187" s="8"/>
    </row>
    <row r="188" spans="1:8" x14ac:dyDescent="0.2">
      <c r="A188" s="8"/>
      <c r="B188" s="8"/>
      <c r="C188" s="8"/>
      <c r="D188" s="8"/>
      <c r="E188" s="8"/>
      <c r="F188" s="8"/>
      <c r="G188" s="8"/>
      <c r="H188" s="8"/>
    </row>
    <row r="189" spans="1:8" x14ac:dyDescent="0.2">
      <c r="A189" s="8"/>
      <c r="B189" s="8"/>
      <c r="C189" s="8"/>
      <c r="D189" s="8"/>
      <c r="E189" s="8"/>
      <c r="F189" s="8"/>
      <c r="G189" s="8"/>
      <c r="H189" s="8"/>
    </row>
    <row r="190" spans="1:8" x14ac:dyDescent="0.2">
      <c r="A190" s="8"/>
      <c r="B190" s="8"/>
      <c r="C190" s="8"/>
      <c r="D190" s="8"/>
      <c r="E190" s="8"/>
      <c r="F190" s="8"/>
      <c r="G190" s="8"/>
      <c r="H190" s="8"/>
    </row>
    <row r="191" spans="1:8" x14ac:dyDescent="0.2">
      <c r="A191" s="8"/>
      <c r="B191" s="8"/>
      <c r="C191" s="8"/>
      <c r="D191" s="8"/>
      <c r="E191" s="8"/>
      <c r="F191" s="8"/>
      <c r="G191" s="8"/>
      <c r="H191" s="8"/>
    </row>
    <row r="192" spans="1:8" x14ac:dyDescent="0.2">
      <c r="A192" s="8"/>
      <c r="B192" s="8"/>
      <c r="C192" s="8"/>
      <c r="D192" s="8"/>
      <c r="E192" s="8"/>
      <c r="F192" s="8"/>
      <c r="G192" s="8"/>
      <c r="H192" s="8"/>
    </row>
    <row r="193" spans="1:8" x14ac:dyDescent="0.2">
      <c r="A193" s="8"/>
      <c r="B193" s="8"/>
      <c r="C193" s="8"/>
      <c r="D193" s="8"/>
      <c r="E193" s="8"/>
      <c r="F193" s="8"/>
      <c r="G193" s="8"/>
      <c r="H193" s="8"/>
    </row>
    <row r="194" spans="1:8" x14ac:dyDescent="0.2">
      <c r="A194" s="8"/>
      <c r="B194" s="8"/>
      <c r="C194" s="8"/>
      <c r="D194" s="8"/>
      <c r="E194" s="8"/>
      <c r="F194" s="8"/>
      <c r="G194" s="8"/>
      <c r="H194" s="8"/>
    </row>
    <row r="195" spans="1:8" x14ac:dyDescent="0.2">
      <c r="A195" s="8"/>
      <c r="B195" s="8"/>
      <c r="C195" s="8"/>
      <c r="D195" s="8"/>
      <c r="E195" s="8"/>
      <c r="F195" s="8"/>
      <c r="G195" s="8"/>
      <c r="H195" s="8"/>
    </row>
    <row r="196" spans="1:8" x14ac:dyDescent="0.2">
      <c r="A196" s="8"/>
      <c r="B196" s="8"/>
      <c r="C196" s="8"/>
      <c r="D196" s="8"/>
      <c r="E196" s="8"/>
      <c r="F196" s="8"/>
      <c r="G196" s="8"/>
      <c r="H196" s="8"/>
    </row>
    <row r="197" spans="1:8" x14ac:dyDescent="0.2">
      <c r="A197" s="8"/>
      <c r="B197" s="8"/>
      <c r="C197" s="8"/>
      <c r="D197" s="8"/>
      <c r="E197" s="8"/>
      <c r="F197" s="8"/>
      <c r="G197" s="8"/>
      <c r="H197" s="8"/>
    </row>
    <row r="198" spans="1:8" x14ac:dyDescent="0.2">
      <c r="A198" s="8"/>
      <c r="B198" s="8"/>
      <c r="C198" s="8"/>
      <c r="D198" s="8"/>
      <c r="E198" s="8"/>
      <c r="F198" s="8"/>
      <c r="G198" s="8"/>
      <c r="H198" s="8"/>
    </row>
    <row r="199" spans="1:8" x14ac:dyDescent="0.2">
      <c r="A199" s="8"/>
      <c r="B199" s="8"/>
      <c r="C199" s="8"/>
      <c r="D199" s="8"/>
      <c r="E199" s="8"/>
      <c r="F199" s="8"/>
      <c r="G199" s="8"/>
      <c r="H199" s="8"/>
    </row>
    <row r="200" spans="1:8" x14ac:dyDescent="0.2">
      <c r="A200" s="8"/>
      <c r="B200" s="8"/>
      <c r="C200" s="8"/>
      <c r="D200" s="8"/>
      <c r="E200" s="8"/>
      <c r="F200" s="8"/>
      <c r="G200" s="8"/>
      <c r="H200" s="8"/>
    </row>
    <row r="201" spans="1:8" x14ac:dyDescent="0.2">
      <c r="A201" s="8"/>
      <c r="B201" s="8"/>
      <c r="C201" s="8"/>
      <c r="D201" s="8"/>
      <c r="E201" s="8"/>
      <c r="F201" s="8"/>
      <c r="G201" s="8"/>
      <c r="H201" s="8"/>
    </row>
    <row r="202" spans="1:8" x14ac:dyDescent="0.2">
      <c r="A202" s="8"/>
      <c r="B202" s="8"/>
      <c r="C202" s="8"/>
      <c r="D202" s="8"/>
      <c r="E202" s="8"/>
      <c r="F202" s="8"/>
      <c r="G202" s="8"/>
      <c r="H202" s="8"/>
    </row>
    <row r="203" spans="1:8" x14ac:dyDescent="0.2">
      <c r="A203" s="8"/>
      <c r="B203" s="8"/>
      <c r="C203" s="8"/>
      <c r="D203" s="8"/>
      <c r="E203" s="8"/>
      <c r="F203" s="8"/>
      <c r="G203" s="8"/>
      <c r="H203" s="8"/>
    </row>
    <row r="204" spans="1:8" x14ac:dyDescent="0.2">
      <c r="A204" s="8"/>
      <c r="B204" s="8"/>
      <c r="C204" s="8"/>
      <c r="D204" s="8"/>
      <c r="E204" s="8"/>
      <c r="F204" s="8"/>
      <c r="G204" s="8"/>
      <c r="H204" s="8"/>
    </row>
    <row r="205" spans="1:8" x14ac:dyDescent="0.2">
      <c r="A205" s="8"/>
      <c r="B205" s="8"/>
      <c r="C205" s="8"/>
      <c r="D205" s="8"/>
      <c r="E205" s="8"/>
      <c r="F205" s="8"/>
      <c r="G205" s="8"/>
      <c r="H205" s="8"/>
    </row>
    <row r="206" spans="1:8" x14ac:dyDescent="0.2">
      <c r="A206" s="8"/>
      <c r="B206" s="8"/>
      <c r="C206" s="8"/>
      <c r="D206" s="8"/>
      <c r="E206" s="8"/>
      <c r="F206" s="8"/>
      <c r="G206" s="8"/>
      <c r="H206" s="8"/>
    </row>
    <row r="207" spans="1:8" x14ac:dyDescent="0.2">
      <c r="A207" s="8"/>
      <c r="B207" s="8"/>
      <c r="C207" s="8"/>
      <c r="D207" s="8"/>
      <c r="E207" s="8"/>
      <c r="F207" s="8"/>
      <c r="G207" s="8"/>
      <c r="H207" s="8"/>
    </row>
    <row r="208" spans="1:8" x14ac:dyDescent="0.2">
      <c r="A208" s="8"/>
      <c r="B208" s="8"/>
      <c r="C208" s="8"/>
      <c r="D208" s="8"/>
      <c r="E208" s="8"/>
      <c r="F208" s="8"/>
      <c r="G208" s="8"/>
      <c r="H208" s="8"/>
    </row>
    <row r="209" spans="1:8" x14ac:dyDescent="0.2">
      <c r="A209" s="8"/>
      <c r="B209" s="8"/>
      <c r="C209" s="8"/>
      <c r="D209" s="8"/>
      <c r="E209" s="8"/>
      <c r="F209" s="8"/>
      <c r="G209" s="8"/>
      <c r="H209" s="8"/>
    </row>
    <row r="210" spans="1:8" x14ac:dyDescent="0.2">
      <c r="A210" s="8"/>
      <c r="B210" s="8"/>
      <c r="C210" s="8"/>
      <c r="D210" s="8"/>
      <c r="E210" s="8"/>
      <c r="F210" s="8"/>
      <c r="G210" s="8"/>
      <c r="H210" s="8"/>
    </row>
    <row r="211" spans="1:8" x14ac:dyDescent="0.2">
      <c r="A211" s="8"/>
      <c r="B211" s="8"/>
      <c r="C211" s="8"/>
      <c r="D211" s="8"/>
      <c r="E211" s="8"/>
      <c r="F211" s="8"/>
      <c r="G211" s="8"/>
      <c r="H211" s="8"/>
    </row>
    <row r="212" spans="1:8" x14ac:dyDescent="0.2">
      <c r="A212" s="8"/>
      <c r="B212" s="8"/>
      <c r="C212" s="8"/>
      <c r="D212" s="8"/>
      <c r="E212" s="8"/>
      <c r="F212" s="8"/>
      <c r="G212" s="8"/>
      <c r="H212" s="8"/>
    </row>
    <row r="213" spans="1:8" x14ac:dyDescent="0.2">
      <c r="A213" s="8"/>
      <c r="B213" s="8"/>
      <c r="C213" s="8"/>
      <c r="D213" s="8"/>
      <c r="E213" s="8"/>
      <c r="F213" s="8"/>
      <c r="G213" s="8"/>
      <c r="H213" s="8"/>
    </row>
    <row r="214" spans="1:8" x14ac:dyDescent="0.2">
      <c r="A214" s="8"/>
      <c r="B214" s="8"/>
      <c r="C214" s="8"/>
      <c r="D214" s="8"/>
      <c r="E214" s="8"/>
      <c r="F214" s="8"/>
      <c r="G214" s="8"/>
      <c r="H214" s="8"/>
    </row>
    <row r="215" spans="1:8" x14ac:dyDescent="0.2">
      <c r="A215" s="8"/>
      <c r="B215" s="8"/>
      <c r="C215" s="8"/>
      <c r="D215" s="8"/>
      <c r="E215" s="8"/>
      <c r="F215" s="8"/>
      <c r="G215" s="8"/>
      <c r="H215" s="8"/>
    </row>
    <row r="216" spans="1:8" x14ac:dyDescent="0.2">
      <c r="A216" s="8"/>
      <c r="B216" s="8"/>
      <c r="C216" s="8"/>
      <c r="D216" s="8"/>
      <c r="E216" s="8"/>
      <c r="F216" s="8"/>
      <c r="G216" s="8"/>
      <c r="H216" s="8"/>
    </row>
    <row r="217" spans="1:8" x14ac:dyDescent="0.2">
      <c r="A217" s="8"/>
      <c r="B217" s="8"/>
      <c r="C217" s="8"/>
      <c r="D217" s="8"/>
      <c r="E217" s="8"/>
      <c r="F217" s="8"/>
      <c r="G217" s="8"/>
      <c r="H217" s="8"/>
    </row>
    <row r="218" spans="1:8" x14ac:dyDescent="0.2">
      <c r="A218" s="8"/>
      <c r="B218" s="8"/>
      <c r="C218" s="8"/>
      <c r="D218" s="8"/>
      <c r="E218" s="8"/>
      <c r="F218" s="8"/>
      <c r="G218" s="8"/>
      <c r="H218" s="8"/>
    </row>
    <row r="219" spans="1:8" x14ac:dyDescent="0.2">
      <c r="A219" s="8"/>
      <c r="B219" s="8"/>
      <c r="C219" s="8"/>
      <c r="D219" s="8"/>
      <c r="E219" s="8"/>
      <c r="F219" s="8"/>
      <c r="G219" s="8"/>
      <c r="H219" s="8"/>
    </row>
    <row r="220" spans="1:8" x14ac:dyDescent="0.2">
      <c r="A220" s="8"/>
      <c r="B220" s="8"/>
      <c r="C220" s="8"/>
      <c r="D220" s="8"/>
      <c r="E220" s="8"/>
      <c r="F220" s="8"/>
      <c r="G220" s="8"/>
      <c r="H220" s="8"/>
    </row>
    <row r="221" spans="1:8" x14ac:dyDescent="0.2">
      <c r="A221" s="8"/>
      <c r="B221" s="8"/>
      <c r="C221" s="8"/>
      <c r="D221" s="8"/>
      <c r="E221" s="8"/>
      <c r="F221" s="8"/>
      <c r="G221" s="8"/>
      <c r="H221" s="8"/>
    </row>
    <row r="222" spans="1:8" x14ac:dyDescent="0.2">
      <c r="A222" s="8"/>
      <c r="B222" s="8"/>
      <c r="C222" s="8"/>
      <c r="D222" s="8"/>
      <c r="E222" s="8"/>
      <c r="F222" s="8"/>
      <c r="G222" s="8"/>
      <c r="H222" s="8"/>
    </row>
    <row r="223" spans="1:8" x14ac:dyDescent="0.2">
      <c r="A223" s="8"/>
      <c r="B223" s="8"/>
      <c r="C223" s="8"/>
      <c r="D223" s="8"/>
      <c r="E223" s="8"/>
      <c r="F223" s="8"/>
      <c r="G223" s="8"/>
      <c r="H223" s="8"/>
    </row>
    <row r="224" spans="1:8" x14ac:dyDescent="0.2">
      <c r="A224" s="8"/>
      <c r="B224" s="8"/>
      <c r="C224" s="8"/>
      <c r="D224" s="8"/>
      <c r="E224" s="8"/>
      <c r="F224" s="8"/>
      <c r="G224" s="8"/>
      <c r="H224" s="8"/>
    </row>
    <row r="225" spans="1:8" x14ac:dyDescent="0.2">
      <c r="A225" s="8"/>
      <c r="B225" s="8"/>
      <c r="C225" s="8"/>
      <c r="D225" s="8"/>
      <c r="E225" s="8"/>
      <c r="F225" s="8"/>
      <c r="G225" s="8"/>
      <c r="H225" s="8"/>
    </row>
    <row r="226" spans="1:8" x14ac:dyDescent="0.2">
      <c r="A226" s="8"/>
      <c r="B226" s="8"/>
      <c r="C226" s="8"/>
      <c r="D226" s="8"/>
      <c r="E226" s="8"/>
      <c r="F226" s="8"/>
      <c r="G226" s="8"/>
      <c r="H226" s="8"/>
    </row>
    <row r="227" spans="1:8" x14ac:dyDescent="0.2">
      <c r="A227" s="8"/>
      <c r="B227" s="8"/>
      <c r="C227" s="8"/>
      <c r="D227" s="8"/>
      <c r="E227" s="8"/>
      <c r="F227" s="8"/>
      <c r="G227" s="8"/>
      <c r="H227" s="8"/>
    </row>
    <row r="228" spans="1:8" x14ac:dyDescent="0.2">
      <c r="A228" s="8"/>
      <c r="B228" s="8"/>
      <c r="C228" s="8"/>
      <c r="D228" s="8"/>
      <c r="E228" s="8"/>
      <c r="F228" s="8"/>
      <c r="G228" s="8"/>
      <c r="H228" s="8"/>
    </row>
    <row r="229" spans="1:8" x14ac:dyDescent="0.2">
      <c r="A229" s="8"/>
      <c r="B229" s="8"/>
      <c r="C229" s="8"/>
      <c r="D229" s="8"/>
      <c r="E229" s="8"/>
      <c r="F229" s="8"/>
      <c r="G229" s="8"/>
      <c r="H229" s="8"/>
    </row>
    <row r="230" spans="1:8" x14ac:dyDescent="0.2">
      <c r="A230" s="8"/>
      <c r="B230" s="8"/>
      <c r="C230" s="8"/>
      <c r="D230" s="8"/>
      <c r="E230" s="8"/>
      <c r="F230" s="8"/>
      <c r="G230" s="8"/>
      <c r="H230" s="8"/>
    </row>
    <row r="231" spans="1:8" x14ac:dyDescent="0.2">
      <c r="A231" s="8"/>
      <c r="B231" s="8"/>
      <c r="C231" s="8"/>
      <c r="D231" s="8"/>
      <c r="E231" s="8"/>
      <c r="F231" s="8"/>
      <c r="G231" s="8"/>
      <c r="H231" s="8"/>
    </row>
    <row r="232" spans="1:8" x14ac:dyDescent="0.2">
      <c r="A232" s="8"/>
      <c r="B232" s="8"/>
      <c r="C232" s="8"/>
      <c r="D232" s="8"/>
      <c r="E232" s="8"/>
      <c r="F232" s="8"/>
      <c r="G232" s="8"/>
      <c r="H232" s="8"/>
    </row>
    <row r="233" spans="1:8" x14ac:dyDescent="0.2">
      <c r="A233" s="8"/>
      <c r="B233" s="8"/>
      <c r="C233" s="8"/>
      <c r="D233" s="8"/>
      <c r="E233" s="8"/>
      <c r="F233" s="8"/>
      <c r="G233" s="8"/>
      <c r="H233" s="8"/>
    </row>
    <row r="234" spans="1:8" x14ac:dyDescent="0.2">
      <c r="A234" s="1"/>
      <c r="B234" s="2"/>
      <c r="C234" s="2"/>
      <c r="D234" s="2"/>
      <c r="E234" s="2"/>
      <c r="F234" s="3"/>
      <c r="G234" s="8"/>
      <c r="H234" s="8"/>
    </row>
    <row r="235" spans="1:8" x14ac:dyDescent="0.2">
      <c r="A235" s="1"/>
      <c r="B235" s="2"/>
      <c r="C235" s="2"/>
      <c r="D235" s="2"/>
      <c r="E235" s="2"/>
      <c r="F235" s="3"/>
      <c r="G235" s="8"/>
      <c r="H235" s="8"/>
    </row>
    <row r="236" spans="1:8" x14ac:dyDescent="0.2">
      <c r="A236" s="8"/>
      <c r="B236" s="8"/>
      <c r="C236" s="8"/>
      <c r="D236" s="8"/>
      <c r="E236" s="8"/>
      <c r="F236" s="8"/>
      <c r="G236" s="8"/>
      <c r="H236" s="8"/>
    </row>
    <row r="237" spans="1:8" x14ac:dyDescent="0.2">
      <c r="A237" s="8"/>
      <c r="B237" s="8"/>
      <c r="C237" s="8"/>
      <c r="D237" s="8"/>
      <c r="E237" s="8"/>
      <c r="F237" s="8"/>
      <c r="G237" s="8"/>
      <c r="H237" s="8"/>
    </row>
    <row r="238" spans="1:8" x14ac:dyDescent="0.2">
      <c r="A238" s="8"/>
      <c r="B238" s="8"/>
      <c r="C238" s="8"/>
      <c r="D238" s="8"/>
      <c r="E238" s="8"/>
      <c r="F238" s="8"/>
      <c r="G238" s="8"/>
      <c r="H238" s="8"/>
    </row>
    <row r="239" spans="1:8" x14ac:dyDescent="0.2">
      <c r="A239" s="8"/>
      <c r="B239" s="8"/>
      <c r="C239" s="8"/>
      <c r="D239" s="8"/>
      <c r="E239" s="8"/>
      <c r="F239" s="8"/>
      <c r="G239" s="8"/>
      <c r="H239" s="8"/>
    </row>
    <row r="240" spans="1:8" x14ac:dyDescent="0.2">
      <c r="A240" s="8"/>
      <c r="B240" s="8"/>
      <c r="C240" s="8"/>
      <c r="D240" s="8"/>
      <c r="E240" s="8"/>
      <c r="F240" s="8"/>
      <c r="G240" s="8"/>
      <c r="H240" s="8"/>
    </row>
    <row r="241" spans="1:8" x14ac:dyDescent="0.2">
      <c r="A241" s="8"/>
      <c r="B241" s="8"/>
      <c r="C241" s="8"/>
      <c r="D241" s="8"/>
      <c r="E241" s="8"/>
      <c r="F241" s="8"/>
      <c r="G241" s="8"/>
      <c r="H241" s="8"/>
    </row>
    <row r="242" spans="1:8" x14ac:dyDescent="0.2">
      <c r="A242" s="8"/>
      <c r="B242" s="8"/>
      <c r="C242" s="8"/>
      <c r="D242" s="8"/>
      <c r="E242" s="8"/>
      <c r="F242" s="8"/>
      <c r="G242" s="8"/>
      <c r="H242" s="8"/>
    </row>
    <row r="243" spans="1:8" x14ac:dyDescent="0.2">
      <c r="A243" s="8"/>
      <c r="B243" s="8"/>
      <c r="C243" s="8"/>
      <c r="D243" s="8"/>
      <c r="E243" s="8"/>
      <c r="F243" s="8"/>
      <c r="G243" s="8"/>
      <c r="H243" s="8"/>
    </row>
    <row r="244" spans="1:8" x14ac:dyDescent="0.2">
      <c r="A244" s="8"/>
      <c r="B244" s="8"/>
      <c r="C244" s="8"/>
      <c r="D244" s="8"/>
      <c r="E244" s="8"/>
      <c r="F244" s="8"/>
      <c r="G244" s="8"/>
      <c r="H244" s="8"/>
    </row>
    <row r="245" spans="1:8" x14ac:dyDescent="0.2">
      <c r="A245" s="8"/>
      <c r="B245" s="8"/>
      <c r="C245" s="8"/>
      <c r="D245" s="8"/>
      <c r="E245" s="8"/>
      <c r="F245" s="8"/>
      <c r="G245" s="8"/>
      <c r="H245" s="8"/>
    </row>
    <row r="246" spans="1:8" x14ac:dyDescent="0.2">
      <c r="A246" s="8"/>
      <c r="B246" s="8"/>
      <c r="C246" s="8"/>
      <c r="D246" s="8"/>
      <c r="E246" s="8"/>
      <c r="F246" s="8"/>
      <c r="G246" s="8"/>
      <c r="H246" s="8"/>
    </row>
    <row r="247" spans="1:8" x14ac:dyDescent="0.2">
      <c r="A247" s="8"/>
      <c r="B247" s="8"/>
      <c r="C247" s="8"/>
      <c r="D247" s="8"/>
      <c r="E247" s="8"/>
      <c r="F247" s="8"/>
      <c r="G247" s="8"/>
      <c r="H247" s="8"/>
    </row>
    <row r="248" spans="1:8" x14ac:dyDescent="0.2">
      <c r="A248" s="8"/>
      <c r="B248" s="8"/>
      <c r="C248" s="8"/>
      <c r="D248" s="8"/>
      <c r="E248" s="8"/>
      <c r="F248" s="8"/>
      <c r="G248" s="8"/>
      <c r="H248" s="8"/>
    </row>
    <row r="249" spans="1:8" x14ac:dyDescent="0.2">
      <c r="A249" s="8"/>
      <c r="B249" s="8"/>
      <c r="C249" s="8"/>
      <c r="D249" s="8"/>
      <c r="E249" s="8"/>
      <c r="F249" s="8"/>
      <c r="G249" s="8"/>
      <c r="H249" s="8"/>
    </row>
    <row r="250" spans="1:8" x14ac:dyDescent="0.2">
      <c r="A250" s="8"/>
      <c r="B250" s="8"/>
      <c r="C250" s="8"/>
      <c r="D250" s="8"/>
      <c r="E250" s="8"/>
      <c r="F250" s="8"/>
      <c r="G250" s="8"/>
      <c r="H250" s="8"/>
    </row>
    <row r="251" spans="1:8" x14ac:dyDescent="0.2">
      <c r="A251" s="8"/>
      <c r="B251" s="8"/>
      <c r="C251" s="8"/>
      <c r="D251" s="8"/>
      <c r="E251" s="8"/>
      <c r="F251" s="8"/>
      <c r="G251" s="8"/>
      <c r="H251" s="8"/>
    </row>
    <row r="252" spans="1:8" x14ac:dyDescent="0.2">
      <c r="A252" s="8"/>
      <c r="B252" s="8"/>
      <c r="C252" s="8"/>
      <c r="D252" s="8"/>
      <c r="E252" s="8"/>
      <c r="F252" s="8"/>
      <c r="G252" s="8"/>
      <c r="H252" s="8"/>
    </row>
    <row r="253" spans="1:8" x14ac:dyDescent="0.2">
      <c r="A253" s="8"/>
      <c r="B253" s="8"/>
      <c r="C253" s="8"/>
      <c r="D253" s="8"/>
      <c r="E253" s="8"/>
      <c r="F253" s="8"/>
      <c r="G253" s="8"/>
      <c r="H253" s="8"/>
    </row>
    <row r="254" spans="1:8" x14ac:dyDescent="0.2">
      <c r="A254" s="8"/>
      <c r="B254" s="8"/>
      <c r="C254" s="8"/>
      <c r="D254" s="8"/>
      <c r="E254" s="8"/>
      <c r="F254" s="8"/>
      <c r="G254" s="8"/>
      <c r="H254" s="8"/>
    </row>
    <row r="255" spans="1:8" x14ac:dyDescent="0.2">
      <c r="A255" s="8"/>
      <c r="B255" s="8"/>
      <c r="C255" s="8"/>
      <c r="D255" s="8"/>
      <c r="E255" s="8"/>
      <c r="F255" s="8"/>
      <c r="G255" s="8"/>
      <c r="H255" s="8"/>
    </row>
    <row r="256" spans="1:8" x14ac:dyDescent="0.2">
      <c r="A256" s="8"/>
      <c r="B256" s="8"/>
      <c r="C256" s="8"/>
      <c r="D256" s="8"/>
      <c r="E256" s="8"/>
      <c r="F256" s="8"/>
      <c r="G256" s="8"/>
      <c r="H256" s="8"/>
    </row>
    <row r="257" spans="1:8" x14ac:dyDescent="0.2">
      <c r="A257" s="8"/>
      <c r="B257" s="8"/>
      <c r="C257" s="8"/>
      <c r="D257" s="8"/>
      <c r="E257" s="8"/>
      <c r="F257" s="8"/>
      <c r="G257" s="8"/>
      <c r="H257" s="8"/>
    </row>
    <row r="258" spans="1:8" x14ac:dyDescent="0.2">
      <c r="A258" s="8"/>
      <c r="B258" s="8"/>
      <c r="C258" s="8"/>
      <c r="D258" s="8"/>
      <c r="E258" s="8"/>
      <c r="F258" s="8"/>
      <c r="G258" s="8"/>
      <c r="H258" s="8"/>
    </row>
    <row r="259" spans="1:8" x14ac:dyDescent="0.2">
      <c r="A259" s="8"/>
      <c r="B259" s="8"/>
      <c r="C259" s="8"/>
      <c r="D259" s="8"/>
      <c r="E259" s="8"/>
      <c r="F259" s="8"/>
      <c r="G259" s="8"/>
      <c r="H259" s="8"/>
    </row>
    <row r="260" spans="1:8" x14ac:dyDescent="0.2">
      <c r="A260" s="8"/>
      <c r="B260" s="8"/>
      <c r="C260" s="8"/>
      <c r="D260" s="8"/>
      <c r="E260" s="8"/>
      <c r="F260" s="8"/>
      <c r="G260" s="8"/>
      <c r="H260" s="8"/>
    </row>
    <row r="261" spans="1:8" x14ac:dyDescent="0.2">
      <c r="A261" s="8"/>
      <c r="B261" s="8"/>
      <c r="C261" s="8"/>
      <c r="D261" s="8"/>
      <c r="E261" s="8"/>
      <c r="F261" s="8"/>
      <c r="G261" s="8"/>
      <c r="H261" s="8"/>
    </row>
    <row r="262" spans="1:8" x14ac:dyDescent="0.2">
      <c r="A262" s="8"/>
      <c r="B262" s="8"/>
      <c r="C262" s="8"/>
      <c r="D262" s="8"/>
      <c r="E262" s="8"/>
      <c r="F262" s="8"/>
      <c r="G262" s="8"/>
      <c r="H262" s="8"/>
    </row>
    <row r="263" spans="1:8" x14ac:dyDescent="0.2">
      <c r="A263" s="8"/>
      <c r="B263" s="8"/>
      <c r="C263" s="8"/>
      <c r="D263" s="8"/>
      <c r="E263" s="8"/>
      <c r="F263" s="8"/>
      <c r="G263" s="8"/>
      <c r="H263" s="8"/>
    </row>
    <row r="264" spans="1:8" x14ac:dyDescent="0.2">
      <c r="A264" s="8"/>
      <c r="B264" s="8"/>
      <c r="C264" s="8"/>
      <c r="D264" s="8"/>
      <c r="E264" s="8"/>
      <c r="F264" s="8"/>
      <c r="G264" s="8"/>
      <c r="H264" s="8"/>
    </row>
    <row r="265" spans="1:8" x14ac:dyDescent="0.2">
      <c r="A265" s="8"/>
      <c r="B265" s="8"/>
      <c r="C265" s="8"/>
      <c r="D265" s="8"/>
      <c r="E265" s="8"/>
      <c r="F265" s="8"/>
      <c r="G265" s="8"/>
      <c r="H265" s="8"/>
    </row>
    <row r="266" spans="1:8" x14ac:dyDescent="0.2">
      <c r="A266" s="8"/>
      <c r="B266" s="8"/>
      <c r="C266" s="8"/>
      <c r="D266" s="8"/>
      <c r="E266" s="8"/>
      <c r="F266" s="8"/>
      <c r="G266" s="8"/>
      <c r="H266" s="8"/>
    </row>
    <row r="267" spans="1:8" x14ac:dyDescent="0.2">
      <c r="A267" s="8"/>
      <c r="B267" s="8"/>
      <c r="C267" s="8"/>
      <c r="D267" s="8"/>
      <c r="E267" s="8"/>
      <c r="F267" s="8"/>
      <c r="G267" s="8"/>
      <c r="H267" s="8"/>
    </row>
    <row r="268" spans="1:8" x14ac:dyDescent="0.2">
      <c r="A268" s="8"/>
      <c r="B268" s="8"/>
      <c r="C268" s="8"/>
      <c r="D268" s="8"/>
      <c r="E268" s="8"/>
      <c r="F268" s="8"/>
      <c r="G268" s="8"/>
      <c r="H268" s="8"/>
    </row>
    <row r="269" spans="1:8" x14ac:dyDescent="0.2">
      <c r="A269" s="8"/>
      <c r="B269" s="8"/>
      <c r="C269" s="8"/>
      <c r="D269" s="8"/>
      <c r="E269" s="8"/>
      <c r="F269" s="8"/>
      <c r="G269" s="8"/>
      <c r="H269" s="8"/>
    </row>
    <row r="270" spans="1:8" x14ac:dyDescent="0.2">
      <c r="A270" s="8"/>
      <c r="B270" s="8"/>
      <c r="C270" s="8"/>
      <c r="D270" s="8"/>
      <c r="E270" s="8"/>
      <c r="F270" s="8"/>
      <c r="G270" s="8"/>
      <c r="H270" s="8"/>
    </row>
    <row r="271" spans="1:8" x14ac:dyDescent="0.2">
      <c r="A271" s="8"/>
      <c r="B271" s="8"/>
      <c r="C271" s="8"/>
      <c r="D271" s="8"/>
      <c r="E271" s="8"/>
      <c r="F271" s="8"/>
      <c r="G271" s="8"/>
      <c r="H271" s="8"/>
    </row>
    <row r="272" spans="1:8" x14ac:dyDescent="0.2">
      <c r="A272" s="8"/>
      <c r="B272" s="8"/>
      <c r="C272" s="8"/>
      <c r="D272" s="8"/>
      <c r="E272" s="8"/>
      <c r="F272" s="8"/>
      <c r="G272" s="8"/>
      <c r="H272" s="8"/>
    </row>
    <row r="273" spans="1:8" x14ac:dyDescent="0.2">
      <c r="A273" s="8"/>
      <c r="B273" s="8"/>
      <c r="C273" s="8"/>
      <c r="D273" s="8"/>
      <c r="E273" s="8"/>
      <c r="F273" s="8"/>
      <c r="G273" s="8"/>
      <c r="H273" s="8"/>
    </row>
    <row r="274" spans="1:8" x14ac:dyDescent="0.2">
      <c r="A274" s="8"/>
      <c r="B274" s="8"/>
      <c r="C274" s="8"/>
      <c r="D274" s="8"/>
      <c r="E274" s="8"/>
      <c r="F274" s="8"/>
      <c r="G274" s="8"/>
      <c r="H274" s="8"/>
    </row>
    <row r="275" spans="1:8" x14ac:dyDescent="0.2">
      <c r="A275" s="8"/>
      <c r="B275" s="8"/>
      <c r="C275" s="8"/>
      <c r="D275" s="8"/>
      <c r="E275" s="8"/>
      <c r="F275" s="8"/>
      <c r="G275" s="8"/>
      <c r="H275" s="8"/>
    </row>
    <row r="276" spans="1:8" x14ac:dyDescent="0.2">
      <c r="A276" s="8"/>
      <c r="B276" s="8"/>
      <c r="C276" s="8"/>
      <c r="D276" s="8"/>
      <c r="E276" s="8"/>
      <c r="F276" s="8"/>
      <c r="G276" s="8"/>
      <c r="H276" s="8"/>
    </row>
    <row r="277" spans="1:8" x14ac:dyDescent="0.2">
      <c r="A277" s="8"/>
      <c r="B277" s="8"/>
      <c r="C277" s="8"/>
      <c r="D277" s="8"/>
      <c r="E277" s="8"/>
      <c r="F277" s="8"/>
      <c r="G277" s="8"/>
      <c r="H277" s="8"/>
    </row>
    <row r="278" spans="1:8" x14ac:dyDescent="0.2">
      <c r="A278" s="8"/>
      <c r="B278" s="8"/>
      <c r="C278" s="8"/>
      <c r="D278" s="8"/>
      <c r="E278" s="8"/>
      <c r="F278" s="8"/>
      <c r="G278" s="8"/>
      <c r="H278" s="8"/>
    </row>
    <row r="279" spans="1:8" x14ac:dyDescent="0.2">
      <c r="A279" s="8"/>
      <c r="B279" s="8"/>
      <c r="C279" s="8"/>
      <c r="D279" s="8"/>
      <c r="E279" s="8"/>
      <c r="F279" s="8"/>
      <c r="G279" s="8"/>
      <c r="H279" s="8"/>
    </row>
    <row r="280" spans="1:8" x14ac:dyDescent="0.2">
      <c r="A280" s="8"/>
      <c r="B280" s="8"/>
      <c r="C280" s="8"/>
      <c r="D280" s="8"/>
      <c r="E280" s="8"/>
      <c r="F280" s="8"/>
      <c r="G280" s="8"/>
      <c r="H280" s="8"/>
    </row>
    <row r="281" spans="1:8" x14ac:dyDescent="0.2">
      <c r="A281" s="8"/>
      <c r="B281" s="8"/>
      <c r="C281" s="8"/>
      <c r="D281" s="8"/>
      <c r="E281" s="8"/>
      <c r="F281" s="8"/>
      <c r="G281" s="8"/>
      <c r="H281" s="8"/>
    </row>
    <row r="282" spans="1:8" x14ac:dyDescent="0.2">
      <c r="A282" s="8"/>
      <c r="B282" s="8"/>
      <c r="C282" s="8"/>
      <c r="D282" s="8"/>
      <c r="E282" s="8"/>
      <c r="F282" s="8"/>
      <c r="G282" s="8"/>
      <c r="H282" s="8"/>
    </row>
    <row r="283" spans="1:8" x14ac:dyDescent="0.2">
      <c r="A283" s="8"/>
      <c r="B283" s="8"/>
      <c r="C283" s="8"/>
      <c r="D283" s="8"/>
      <c r="E283" s="8"/>
      <c r="F283" s="8"/>
      <c r="G283" s="8"/>
      <c r="H283" s="8"/>
    </row>
    <row r="284" spans="1:8" x14ac:dyDescent="0.2">
      <c r="A284" s="8"/>
      <c r="B284" s="8"/>
      <c r="C284" s="8"/>
      <c r="D284" s="8"/>
      <c r="E284" s="8"/>
      <c r="F284" s="8"/>
      <c r="G284" s="8"/>
      <c r="H284" s="8"/>
    </row>
    <row r="285" spans="1:8" x14ac:dyDescent="0.2">
      <c r="A285" s="8"/>
      <c r="B285" s="8"/>
      <c r="C285" s="8"/>
      <c r="D285" s="8"/>
      <c r="E285" s="8"/>
      <c r="F285" s="8"/>
      <c r="G285" s="8"/>
      <c r="H285" s="8"/>
    </row>
    <row r="286" spans="1:8" x14ac:dyDescent="0.2">
      <c r="A286" s="8"/>
      <c r="B286" s="8"/>
      <c r="C286" s="8"/>
      <c r="D286" s="8"/>
      <c r="E286" s="8"/>
      <c r="F286" s="8"/>
      <c r="G286" s="8"/>
      <c r="H286" s="8"/>
    </row>
    <row r="287" spans="1:8" x14ac:dyDescent="0.2">
      <c r="A287" s="8"/>
      <c r="B287" s="8"/>
      <c r="C287" s="8"/>
      <c r="D287" s="8"/>
      <c r="E287" s="8"/>
      <c r="F287" s="8"/>
      <c r="G287" s="8"/>
      <c r="H287" s="8"/>
    </row>
    <row r="288" spans="1:8" x14ac:dyDescent="0.2">
      <c r="A288" s="8"/>
      <c r="B288" s="8"/>
      <c r="C288" s="8"/>
      <c r="D288" s="8"/>
      <c r="E288" s="8"/>
      <c r="F288" s="8"/>
      <c r="G288" s="8"/>
      <c r="H288" s="8"/>
    </row>
    <row r="289" spans="1:8" x14ac:dyDescent="0.2">
      <c r="A289" s="8"/>
      <c r="B289" s="8"/>
      <c r="C289" s="8"/>
      <c r="D289" s="8"/>
      <c r="E289" s="8"/>
      <c r="F289" s="8"/>
      <c r="G289" s="8"/>
      <c r="H289" s="8"/>
    </row>
    <row r="290" spans="1:8" x14ac:dyDescent="0.2">
      <c r="A290" s="8"/>
      <c r="B290" s="8"/>
      <c r="C290" s="8"/>
      <c r="D290" s="8"/>
      <c r="E290" s="8"/>
      <c r="F290" s="8"/>
      <c r="G290" s="8"/>
      <c r="H290" s="8"/>
    </row>
    <row r="291" spans="1:8" x14ac:dyDescent="0.2">
      <c r="A291" s="8"/>
      <c r="B291" s="8"/>
      <c r="C291" s="8"/>
      <c r="D291" s="8"/>
      <c r="E291" s="8"/>
      <c r="F291" s="8"/>
      <c r="G291" s="8"/>
      <c r="H291" s="8"/>
    </row>
    <row r="292" spans="1:8" x14ac:dyDescent="0.2">
      <c r="A292" s="8"/>
      <c r="B292" s="8"/>
      <c r="C292" s="8"/>
      <c r="D292" s="8"/>
      <c r="E292" s="8"/>
      <c r="F292" s="8"/>
      <c r="G292" s="8"/>
      <c r="H292" s="8"/>
    </row>
    <row r="293" spans="1:8" x14ac:dyDescent="0.2">
      <c r="A293" s="8"/>
      <c r="B293" s="8"/>
      <c r="C293" s="8"/>
      <c r="D293" s="8"/>
      <c r="E293" s="8"/>
      <c r="F293" s="8"/>
      <c r="G293" s="8"/>
      <c r="H293" s="8"/>
    </row>
    <row r="294" spans="1:8" x14ac:dyDescent="0.2">
      <c r="A294" s="8"/>
      <c r="B294" s="8"/>
      <c r="C294" s="8"/>
      <c r="D294" s="8"/>
      <c r="E294" s="8"/>
      <c r="F294" s="8"/>
      <c r="G294" s="8"/>
      <c r="H294" s="8"/>
    </row>
    <row r="295" spans="1:8" x14ac:dyDescent="0.2">
      <c r="A295" s="8"/>
      <c r="B295" s="8"/>
      <c r="C295" s="8"/>
      <c r="D295" s="8"/>
      <c r="E295" s="8"/>
      <c r="F295" s="8"/>
      <c r="G295" s="8"/>
      <c r="H295" s="8"/>
    </row>
    <row r="296" spans="1:8" x14ac:dyDescent="0.2">
      <c r="A296" s="8"/>
      <c r="B296" s="8"/>
      <c r="C296" s="8"/>
      <c r="D296" s="8"/>
      <c r="E296" s="8"/>
      <c r="F296" s="8"/>
      <c r="G296" s="8"/>
      <c r="H296" s="8"/>
    </row>
    <row r="297" spans="1:8" x14ac:dyDescent="0.2">
      <c r="A297" s="8"/>
      <c r="B297" s="8"/>
      <c r="C297" s="8"/>
      <c r="D297" s="8"/>
      <c r="E297" s="8"/>
      <c r="F297" s="8"/>
      <c r="G297" s="8"/>
      <c r="H297" s="8"/>
    </row>
    <row r="298" spans="1:8" x14ac:dyDescent="0.2">
      <c r="A298" s="8"/>
      <c r="B298" s="8"/>
      <c r="C298" s="8"/>
      <c r="D298" s="8"/>
      <c r="E298" s="8"/>
      <c r="F298" s="8"/>
      <c r="G298" s="8"/>
      <c r="H298" s="8"/>
    </row>
    <row r="299" spans="1:8" x14ac:dyDescent="0.2">
      <c r="A299" s="8"/>
      <c r="B299" s="8"/>
      <c r="C299" s="8"/>
      <c r="D299" s="8"/>
      <c r="E299" s="8"/>
      <c r="F299" s="8"/>
      <c r="G299" s="8"/>
      <c r="H299" s="8"/>
    </row>
    <row r="300" spans="1:8" x14ac:dyDescent="0.2">
      <c r="A300" s="8"/>
      <c r="B300" s="8"/>
      <c r="C300" s="8"/>
      <c r="D300" s="8"/>
      <c r="E300" s="8"/>
      <c r="F300" s="8"/>
      <c r="G300" s="8"/>
      <c r="H300" s="8"/>
    </row>
    <row r="301" spans="1:8" x14ac:dyDescent="0.2">
      <c r="A301" s="8"/>
      <c r="B301" s="8"/>
      <c r="C301" s="8"/>
      <c r="D301" s="8"/>
      <c r="E301" s="8"/>
      <c r="F301" s="8"/>
      <c r="G301" s="8"/>
      <c r="H301" s="8"/>
    </row>
    <row r="302" spans="1:8" x14ac:dyDescent="0.2">
      <c r="A302" s="8"/>
      <c r="B302" s="8"/>
      <c r="C302" s="8"/>
      <c r="D302" s="8"/>
      <c r="E302" s="8"/>
      <c r="F302" s="8"/>
      <c r="G302" s="8"/>
      <c r="H302" s="8"/>
    </row>
    <row r="303" spans="1:8" x14ac:dyDescent="0.2">
      <c r="A303" s="8"/>
      <c r="B303" s="8"/>
      <c r="C303" s="8"/>
      <c r="D303" s="8"/>
      <c r="E303" s="8"/>
      <c r="F303" s="8"/>
      <c r="G303" s="8"/>
      <c r="H303" s="8"/>
    </row>
    <row r="304" spans="1:8" x14ac:dyDescent="0.2">
      <c r="A304" s="8"/>
      <c r="B304" s="8"/>
      <c r="C304" s="8"/>
      <c r="D304" s="8"/>
      <c r="E304" s="8"/>
      <c r="F304" s="8"/>
      <c r="G304" s="8"/>
      <c r="H304" s="8"/>
    </row>
    <row r="305" spans="1:8" x14ac:dyDescent="0.2">
      <c r="A305" s="8"/>
      <c r="B305" s="8"/>
      <c r="C305" s="8"/>
      <c r="D305" s="8"/>
      <c r="E305" s="8"/>
      <c r="F305" s="8"/>
      <c r="G305" s="8"/>
      <c r="H305" s="8"/>
    </row>
    <row r="306" spans="1:8" x14ac:dyDescent="0.2">
      <c r="A306" s="8"/>
      <c r="B306" s="8"/>
      <c r="C306" s="8"/>
      <c r="D306" s="8"/>
      <c r="E306" s="8"/>
      <c r="F306" s="8"/>
      <c r="G306" s="8"/>
      <c r="H306" s="8"/>
    </row>
    <row r="307" spans="1:8" x14ac:dyDescent="0.2">
      <c r="A307" s="8"/>
      <c r="B307" s="8"/>
      <c r="C307" s="8"/>
      <c r="D307" s="8"/>
      <c r="E307" s="8"/>
      <c r="F307" s="8"/>
      <c r="G307" s="8"/>
      <c r="H307" s="8"/>
    </row>
    <row r="308" spans="1:8" x14ac:dyDescent="0.2">
      <c r="A308" s="8"/>
      <c r="B308" s="8"/>
      <c r="C308" s="8"/>
      <c r="D308" s="8"/>
      <c r="E308" s="8"/>
      <c r="F308" s="8"/>
      <c r="G308" s="8"/>
      <c r="H308" s="8"/>
    </row>
    <row r="309" spans="1:8" x14ac:dyDescent="0.2">
      <c r="A309" s="8"/>
      <c r="B309" s="8"/>
      <c r="C309" s="8"/>
      <c r="D309" s="8"/>
      <c r="E309" s="8"/>
      <c r="F309" s="8"/>
      <c r="G309" s="8"/>
      <c r="H309" s="8"/>
    </row>
    <row r="310" spans="1:8" x14ac:dyDescent="0.2">
      <c r="A310" s="8"/>
      <c r="B310" s="8"/>
      <c r="C310" s="8"/>
      <c r="D310" s="8"/>
      <c r="E310" s="8"/>
      <c r="F310" s="8"/>
      <c r="G310" s="8"/>
      <c r="H310" s="8"/>
    </row>
    <row r="311" spans="1:8" x14ac:dyDescent="0.2">
      <c r="A311" s="8"/>
      <c r="B311" s="8"/>
      <c r="C311" s="8"/>
      <c r="D311" s="8"/>
      <c r="E311" s="8"/>
      <c r="F311" s="8"/>
      <c r="G311" s="8"/>
      <c r="H311" s="8"/>
    </row>
    <row r="312" spans="1:8" x14ac:dyDescent="0.2">
      <c r="A312" s="8"/>
      <c r="B312" s="8"/>
      <c r="C312" s="8"/>
      <c r="D312" s="8"/>
      <c r="E312" s="8"/>
      <c r="F312" s="8"/>
      <c r="G312" s="8"/>
      <c r="H312" s="8"/>
    </row>
    <row r="313" spans="1:8" x14ac:dyDescent="0.2">
      <c r="A313" s="8"/>
      <c r="B313" s="8"/>
      <c r="C313" s="8"/>
      <c r="D313" s="8"/>
      <c r="E313" s="8"/>
      <c r="F313" s="8"/>
      <c r="G313" s="8"/>
      <c r="H313" s="8"/>
    </row>
    <row r="314" spans="1:8" x14ac:dyDescent="0.2">
      <c r="A314" s="8"/>
      <c r="B314" s="8"/>
      <c r="C314" s="8"/>
      <c r="D314" s="8"/>
      <c r="E314" s="8"/>
      <c r="F314" s="8"/>
      <c r="G314" s="8"/>
      <c r="H314" s="8"/>
    </row>
    <row r="315" spans="1:8" x14ac:dyDescent="0.2">
      <c r="A315" s="8"/>
      <c r="B315" s="8"/>
      <c r="C315" s="8"/>
      <c r="D315" s="8"/>
      <c r="E315" s="8"/>
      <c r="F315" s="8"/>
      <c r="G315" s="8"/>
      <c r="H315" s="8"/>
    </row>
    <row r="316" spans="1:8" x14ac:dyDescent="0.2">
      <c r="A316" s="8"/>
      <c r="B316" s="8"/>
      <c r="C316" s="8"/>
      <c r="D316" s="8"/>
      <c r="E316" s="8"/>
      <c r="F316" s="8"/>
      <c r="G316" s="8"/>
      <c r="H316" s="8"/>
    </row>
    <row r="317" spans="1:8" x14ac:dyDescent="0.2">
      <c r="A317" s="8"/>
      <c r="B317" s="8"/>
      <c r="C317" s="8"/>
      <c r="D317" s="8"/>
      <c r="E317" s="8"/>
      <c r="F317" s="8"/>
      <c r="G317" s="8"/>
      <c r="H317" s="8"/>
    </row>
    <row r="318" spans="1:8" x14ac:dyDescent="0.2">
      <c r="A318" s="8"/>
      <c r="B318" s="8"/>
      <c r="C318" s="8"/>
      <c r="D318" s="8"/>
      <c r="E318" s="8"/>
      <c r="F318" s="8"/>
      <c r="G318" s="8"/>
      <c r="H318" s="8"/>
    </row>
    <row r="319" spans="1:8" x14ac:dyDescent="0.2">
      <c r="A319" s="8"/>
      <c r="B319" s="8"/>
      <c r="C319" s="8"/>
      <c r="D319" s="8"/>
      <c r="E319" s="8"/>
      <c r="F319" s="8"/>
      <c r="G319" s="8"/>
      <c r="H319" s="8"/>
    </row>
    <row r="320" spans="1:8" x14ac:dyDescent="0.2">
      <c r="A320" s="8"/>
      <c r="B320" s="8"/>
      <c r="C320" s="8"/>
      <c r="D320" s="8"/>
      <c r="E320" s="8"/>
      <c r="F320" s="8"/>
      <c r="G320" s="8"/>
      <c r="H320" s="8"/>
    </row>
    <row r="321" spans="1:8" x14ac:dyDescent="0.2">
      <c r="A321" s="8"/>
      <c r="B321" s="8"/>
      <c r="C321" s="8"/>
      <c r="D321" s="8"/>
      <c r="E321" s="8"/>
      <c r="F321" s="8"/>
      <c r="G321" s="8"/>
      <c r="H321" s="8"/>
    </row>
    <row r="322" spans="1:8" x14ac:dyDescent="0.2">
      <c r="A322" s="8"/>
      <c r="B322" s="8"/>
      <c r="C322" s="8"/>
      <c r="D322" s="8"/>
      <c r="E322" s="8"/>
      <c r="F322" s="8"/>
      <c r="G322" s="8"/>
      <c r="H322" s="8"/>
    </row>
    <row r="323" spans="1:8" x14ac:dyDescent="0.2">
      <c r="A323" s="8"/>
      <c r="B323" s="8"/>
      <c r="C323" s="8"/>
      <c r="D323" s="8"/>
      <c r="E323" s="8"/>
      <c r="F323" s="8"/>
      <c r="G323" s="8"/>
      <c r="H323" s="8"/>
    </row>
    <row r="324" spans="1:8" x14ac:dyDescent="0.2">
      <c r="A324" s="8"/>
      <c r="B324" s="8"/>
      <c r="C324" s="8"/>
      <c r="D324" s="8"/>
      <c r="E324" s="8"/>
      <c r="F324" s="8"/>
      <c r="G324" s="8"/>
      <c r="H324" s="8"/>
    </row>
    <row r="325" spans="1:8" x14ac:dyDescent="0.2">
      <c r="A325" s="8"/>
      <c r="B325" s="8"/>
      <c r="C325" s="8"/>
      <c r="D325" s="8"/>
      <c r="E325" s="8"/>
      <c r="F325" s="8"/>
      <c r="G325" s="8"/>
      <c r="H325" s="8"/>
    </row>
    <row r="326" spans="1:8" x14ac:dyDescent="0.2">
      <c r="A326" s="8"/>
      <c r="B326" s="8"/>
      <c r="C326" s="8"/>
      <c r="D326" s="8"/>
      <c r="E326" s="8"/>
      <c r="F326" s="8"/>
      <c r="G326" s="8"/>
      <c r="H326" s="8"/>
    </row>
    <row r="327" spans="1:8" x14ac:dyDescent="0.2">
      <c r="A327" s="8"/>
      <c r="B327" s="8"/>
      <c r="C327" s="8"/>
      <c r="D327" s="8"/>
      <c r="E327" s="8"/>
      <c r="F327" s="8"/>
      <c r="G327" s="8"/>
      <c r="H327" s="8"/>
    </row>
    <row r="328" spans="1:8" x14ac:dyDescent="0.2">
      <c r="A328" s="8"/>
      <c r="B328" s="8"/>
      <c r="C328" s="8"/>
      <c r="D328" s="8"/>
      <c r="E328" s="8"/>
      <c r="F328" s="8"/>
      <c r="G328" s="8"/>
      <c r="H328" s="8"/>
    </row>
    <row r="329" spans="1:8" x14ac:dyDescent="0.2">
      <c r="A329" s="8"/>
      <c r="B329" s="8"/>
      <c r="C329" s="8"/>
      <c r="D329" s="8"/>
      <c r="E329" s="8"/>
      <c r="F329" s="8"/>
      <c r="G329" s="8"/>
      <c r="H329" s="8"/>
    </row>
    <row r="330" spans="1:8" x14ac:dyDescent="0.2">
      <c r="A330" s="8"/>
      <c r="B330" s="8"/>
      <c r="C330" s="8"/>
      <c r="D330" s="8"/>
      <c r="E330" s="8"/>
      <c r="F330" s="8"/>
      <c r="G330" s="8"/>
      <c r="H330" s="8"/>
    </row>
    <row r="331" spans="1:8" x14ac:dyDescent="0.2">
      <c r="A331" s="8"/>
      <c r="B331" s="8"/>
      <c r="C331" s="8"/>
      <c r="D331" s="8"/>
      <c r="E331" s="8"/>
      <c r="F331" s="8"/>
      <c r="G331" s="8"/>
      <c r="H331" s="8"/>
    </row>
    <row r="332" spans="1:8" x14ac:dyDescent="0.2">
      <c r="A332" s="8"/>
      <c r="B332" s="8"/>
      <c r="C332" s="8"/>
      <c r="D332" s="8"/>
      <c r="E332" s="8"/>
      <c r="F332" s="8"/>
      <c r="G332" s="8"/>
      <c r="H332" s="8"/>
    </row>
    <row r="333" spans="1:8" x14ac:dyDescent="0.2">
      <c r="A333" s="8"/>
      <c r="B333" s="8"/>
      <c r="C333" s="8"/>
      <c r="D333" s="8"/>
      <c r="E333" s="8"/>
      <c r="F333" s="8"/>
      <c r="G333" s="8"/>
      <c r="H333" s="8"/>
    </row>
    <row r="334" spans="1:8" x14ac:dyDescent="0.2">
      <c r="A334" s="8"/>
      <c r="B334" s="8"/>
      <c r="C334" s="8"/>
      <c r="D334" s="8"/>
      <c r="E334" s="8"/>
      <c r="F334" s="8"/>
      <c r="G334" s="8"/>
      <c r="H334" s="8"/>
    </row>
    <row r="335" spans="1:8" x14ac:dyDescent="0.2">
      <c r="A335" s="8"/>
      <c r="B335" s="8"/>
      <c r="C335" s="8"/>
      <c r="D335" s="8"/>
      <c r="E335" s="8"/>
      <c r="F335" s="8"/>
      <c r="G335" s="8"/>
      <c r="H335" s="8"/>
    </row>
    <row r="336" spans="1:8" x14ac:dyDescent="0.2">
      <c r="A336" s="8"/>
      <c r="B336" s="8"/>
      <c r="C336" s="8"/>
      <c r="D336" s="8"/>
      <c r="E336" s="8"/>
      <c r="F336" s="8"/>
      <c r="G336" s="8"/>
      <c r="H336" s="8"/>
    </row>
    <row r="337" spans="1:8" x14ac:dyDescent="0.2">
      <c r="A337" s="8"/>
      <c r="B337" s="8"/>
      <c r="C337" s="8"/>
      <c r="D337" s="8"/>
      <c r="E337" s="8"/>
      <c r="F337" s="8"/>
      <c r="G337" s="8"/>
      <c r="H337" s="8"/>
    </row>
    <row r="338" spans="1:8" x14ac:dyDescent="0.2">
      <c r="A338" s="8"/>
      <c r="B338" s="8"/>
      <c r="C338" s="8"/>
      <c r="D338" s="8"/>
      <c r="E338" s="8"/>
      <c r="F338" s="8"/>
      <c r="G338" s="8"/>
      <c r="H338" s="8"/>
    </row>
    <row r="339" spans="1:8" x14ac:dyDescent="0.2">
      <c r="A339" s="8"/>
      <c r="B339" s="8"/>
      <c r="C339" s="8"/>
      <c r="D339" s="8"/>
      <c r="E339" s="8"/>
      <c r="F339" s="8"/>
      <c r="G339" s="8"/>
      <c r="H339" s="8"/>
    </row>
    <row r="340" spans="1:8" x14ac:dyDescent="0.2">
      <c r="A340" s="8"/>
      <c r="B340" s="8"/>
      <c r="C340" s="8"/>
      <c r="D340" s="8"/>
      <c r="E340" s="8"/>
      <c r="F340" s="8"/>
      <c r="G340" s="8"/>
      <c r="H340" s="8"/>
    </row>
    <row r="341" spans="1:8" x14ac:dyDescent="0.2">
      <c r="A341" s="8"/>
      <c r="B341" s="8"/>
      <c r="C341" s="8"/>
      <c r="D341" s="8"/>
      <c r="E341" s="8"/>
      <c r="F341" s="8"/>
      <c r="G341" s="8"/>
      <c r="H341" s="8"/>
    </row>
    <row r="342" spans="1:8" x14ac:dyDescent="0.2">
      <c r="A342" s="8"/>
      <c r="B342" s="8"/>
      <c r="C342" s="8"/>
      <c r="D342" s="8"/>
      <c r="E342" s="8"/>
      <c r="F342" s="8"/>
      <c r="G342" s="8"/>
      <c r="H342" s="8"/>
    </row>
    <row r="343" spans="1:8" x14ac:dyDescent="0.2">
      <c r="A343" s="8"/>
      <c r="B343" s="8"/>
      <c r="C343" s="8"/>
      <c r="D343" s="8"/>
      <c r="E343" s="8"/>
      <c r="F343" s="8"/>
      <c r="G343" s="8"/>
      <c r="H343" s="8"/>
    </row>
    <row r="344" spans="1:8" x14ac:dyDescent="0.2">
      <c r="A344" s="8"/>
      <c r="B344" s="8"/>
      <c r="C344" s="8"/>
      <c r="D344" s="8"/>
      <c r="E344" s="8"/>
      <c r="F344" s="8"/>
      <c r="G344" s="8"/>
      <c r="H344" s="8"/>
    </row>
    <row r="345" spans="1:8" x14ac:dyDescent="0.2">
      <c r="A345" s="8"/>
      <c r="B345" s="8"/>
      <c r="C345" s="8"/>
      <c r="D345" s="8"/>
      <c r="E345" s="8"/>
      <c r="F345" s="8"/>
      <c r="G345" s="8"/>
      <c r="H345" s="8"/>
    </row>
    <row r="346" spans="1:8" x14ac:dyDescent="0.2">
      <c r="A346" s="8"/>
      <c r="B346" s="8"/>
      <c r="C346" s="8"/>
      <c r="D346" s="8"/>
      <c r="E346" s="8"/>
      <c r="F346" s="8"/>
      <c r="G346" s="8"/>
      <c r="H346" s="8"/>
    </row>
    <row r="347" spans="1:8" x14ac:dyDescent="0.2">
      <c r="A347" s="8"/>
      <c r="B347" s="8"/>
      <c r="C347" s="8"/>
      <c r="D347" s="8"/>
      <c r="E347" s="8"/>
      <c r="F347" s="8"/>
      <c r="G347" s="8"/>
      <c r="H347" s="8"/>
    </row>
    <row r="348" spans="1:8" x14ac:dyDescent="0.2">
      <c r="A348" s="8"/>
      <c r="B348" s="8"/>
      <c r="C348" s="8"/>
      <c r="D348" s="8"/>
      <c r="E348" s="8"/>
      <c r="F348" s="8"/>
      <c r="G348" s="8"/>
      <c r="H348" s="8"/>
    </row>
    <row r="349" spans="1:8" x14ac:dyDescent="0.2">
      <c r="A349" s="8"/>
      <c r="B349" s="8"/>
      <c r="C349" s="8"/>
      <c r="D349" s="8"/>
      <c r="E349" s="8"/>
      <c r="F349" s="8"/>
      <c r="G349" s="8"/>
      <c r="H349" s="8"/>
    </row>
    <row r="350" spans="1:8" x14ac:dyDescent="0.2">
      <c r="A350" s="8"/>
      <c r="B350" s="8"/>
      <c r="C350" s="8"/>
      <c r="D350" s="8"/>
      <c r="E350" s="8"/>
      <c r="F350" s="8"/>
      <c r="G350" s="8"/>
      <c r="H350" s="8"/>
    </row>
    <row r="351" spans="1:8" x14ac:dyDescent="0.2">
      <c r="A351" s="8"/>
      <c r="B351" s="8"/>
      <c r="C351" s="8"/>
      <c r="D351" s="8"/>
      <c r="E351" s="8"/>
      <c r="F351" s="8"/>
      <c r="G351" s="8"/>
      <c r="H351" s="8"/>
    </row>
    <row r="352" spans="1:8" x14ac:dyDescent="0.2">
      <c r="A352" s="8"/>
      <c r="B352" s="8"/>
      <c r="C352" s="8"/>
      <c r="D352" s="8"/>
      <c r="E352" s="8"/>
      <c r="F352" s="8"/>
      <c r="G352" s="8"/>
      <c r="H352" s="8"/>
    </row>
    <row r="353" spans="1:8" x14ac:dyDescent="0.2">
      <c r="A353" s="8"/>
      <c r="B353" s="8"/>
      <c r="C353" s="8"/>
      <c r="D353" s="8"/>
      <c r="E353" s="8"/>
      <c r="F353" s="8"/>
      <c r="G353" s="8"/>
      <c r="H353" s="8"/>
    </row>
    <row r="354" spans="1:8" x14ac:dyDescent="0.2">
      <c r="A354" s="8"/>
      <c r="B354" s="8"/>
      <c r="C354" s="8"/>
      <c r="D354" s="8"/>
      <c r="E354" s="8"/>
      <c r="F354" s="8"/>
      <c r="G354" s="8"/>
      <c r="H354" s="8"/>
    </row>
    <row r="355" spans="1:8" x14ac:dyDescent="0.2">
      <c r="A355" s="8"/>
      <c r="B355" s="8"/>
      <c r="C355" s="8"/>
      <c r="D355" s="8"/>
      <c r="E355" s="8"/>
      <c r="F355" s="8"/>
      <c r="G355" s="8"/>
      <c r="H355" s="8"/>
    </row>
    <row r="356" spans="1:8" x14ac:dyDescent="0.2">
      <c r="A356" s="8"/>
      <c r="B356" s="8"/>
      <c r="C356" s="8"/>
      <c r="D356" s="8"/>
      <c r="E356" s="8"/>
      <c r="F356" s="8"/>
      <c r="G356" s="8"/>
      <c r="H356" s="8"/>
    </row>
    <row r="357" spans="1:8" x14ac:dyDescent="0.2">
      <c r="A357" s="8"/>
      <c r="B357" s="8"/>
      <c r="C357" s="8"/>
      <c r="D357" s="8"/>
      <c r="E357" s="8"/>
      <c r="F357" s="8"/>
      <c r="G357" s="8"/>
      <c r="H357" s="8"/>
    </row>
    <row r="358" spans="1:8" x14ac:dyDescent="0.2">
      <c r="A358" s="8"/>
      <c r="B358" s="8"/>
      <c r="C358" s="8"/>
      <c r="D358" s="8"/>
      <c r="E358" s="8"/>
      <c r="F358" s="8"/>
      <c r="G358" s="8"/>
      <c r="H358" s="8"/>
    </row>
    <row r="359" spans="1:8" x14ac:dyDescent="0.2">
      <c r="A359" s="8"/>
      <c r="B359" s="8"/>
      <c r="C359" s="8"/>
      <c r="D359" s="8"/>
      <c r="E359" s="8"/>
      <c r="F359" s="8"/>
      <c r="G359" s="8"/>
      <c r="H359" s="8"/>
    </row>
    <row r="360" spans="1:8" x14ac:dyDescent="0.2">
      <c r="A360" s="8"/>
      <c r="B360" s="8"/>
      <c r="C360" s="8"/>
      <c r="D360" s="8"/>
      <c r="E360" s="8"/>
      <c r="F360" s="8"/>
      <c r="G360" s="8"/>
      <c r="H360" s="8"/>
    </row>
    <row r="361" spans="1:8" x14ac:dyDescent="0.2">
      <c r="A361" s="8"/>
      <c r="B361" s="8"/>
      <c r="C361" s="8"/>
      <c r="D361" s="8"/>
      <c r="E361" s="8"/>
      <c r="F361" s="8"/>
      <c r="G361" s="8"/>
      <c r="H361" s="8"/>
    </row>
    <row r="362" spans="1:8" x14ac:dyDescent="0.2">
      <c r="A362" s="8"/>
      <c r="B362" s="8"/>
      <c r="C362" s="8"/>
      <c r="D362" s="8"/>
      <c r="E362" s="8"/>
      <c r="F362" s="8"/>
      <c r="G362" s="8"/>
      <c r="H362" s="8"/>
    </row>
    <row r="363" spans="1:8" x14ac:dyDescent="0.2">
      <c r="A363" s="8"/>
      <c r="B363" s="8"/>
      <c r="C363" s="8"/>
      <c r="D363" s="8"/>
      <c r="E363" s="8"/>
      <c r="F363" s="8"/>
      <c r="G363" s="8"/>
      <c r="H363" s="8"/>
    </row>
    <row r="364" spans="1:8" x14ac:dyDescent="0.2">
      <c r="A364" s="8"/>
      <c r="B364" s="8"/>
      <c r="C364" s="8"/>
      <c r="D364" s="8"/>
      <c r="E364" s="8"/>
      <c r="F364" s="8"/>
      <c r="G364" s="8"/>
      <c r="H364" s="8"/>
    </row>
    <row r="365" spans="1:8" x14ac:dyDescent="0.2">
      <c r="A365" s="8"/>
      <c r="B365" s="8"/>
      <c r="C365" s="8"/>
      <c r="D365" s="8"/>
      <c r="E365" s="8"/>
      <c r="F365" s="8"/>
      <c r="G365" s="8"/>
      <c r="H365" s="8"/>
    </row>
    <row r="366" spans="1:8" x14ac:dyDescent="0.2">
      <c r="A366" s="8"/>
      <c r="B366" s="8"/>
      <c r="C366" s="8"/>
      <c r="D366" s="8"/>
      <c r="E366" s="8"/>
      <c r="F366" s="8"/>
      <c r="G366" s="8"/>
      <c r="H366" s="8"/>
    </row>
    <row r="367" spans="1:8" x14ac:dyDescent="0.2">
      <c r="A367" s="8"/>
      <c r="B367" s="8"/>
      <c r="C367" s="8"/>
      <c r="D367" s="8"/>
      <c r="E367" s="8"/>
      <c r="F367" s="8"/>
      <c r="G367" s="8"/>
      <c r="H367" s="8"/>
    </row>
    <row r="368" spans="1:8" x14ac:dyDescent="0.2">
      <c r="A368" s="8"/>
      <c r="B368" s="8"/>
      <c r="C368" s="8"/>
      <c r="D368" s="8"/>
      <c r="E368" s="8"/>
      <c r="F368" s="8"/>
      <c r="G368" s="8"/>
      <c r="H368" s="8"/>
    </row>
    <row r="369" spans="1:8" x14ac:dyDescent="0.2">
      <c r="A369" s="8"/>
      <c r="B369" s="8"/>
      <c r="C369" s="8"/>
      <c r="D369" s="8"/>
      <c r="E369" s="8"/>
      <c r="F369" s="8"/>
      <c r="G369" s="8"/>
      <c r="H369" s="8"/>
    </row>
    <row r="370" spans="1:8" x14ac:dyDescent="0.2">
      <c r="A370" s="8"/>
      <c r="B370" s="8"/>
      <c r="C370" s="8"/>
      <c r="D370" s="8"/>
      <c r="E370" s="8"/>
      <c r="F370" s="8"/>
      <c r="G370" s="8"/>
      <c r="H370" s="8"/>
    </row>
    <row r="371" spans="1:8" x14ac:dyDescent="0.2">
      <c r="A371" s="8"/>
      <c r="B371" s="8"/>
      <c r="C371" s="8"/>
      <c r="D371" s="8"/>
      <c r="E371" s="8"/>
      <c r="F371" s="8"/>
      <c r="G371" s="8"/>
      <c r="H371" s="8"/>
    </row>
    <row r="372" spans="1:8" x14ac:dyDescent="0.2">
      <c r="A372" s="8"/>
      <c r="B372" s="8"/>
      <c r="C372" s="8"/>
      <c r="D372" s="8"/>
      <c r="E372" s="8"/>
      <c r="F372" s="8"/>
      <c r="G372" s="8"/>
      <c r="H372" s="8"/>
    </row>
    <row r="373" spans="1:8" x14ac:dyDescent="0.2">
      <c r="A373" s="8"/>
      <c r="B373" s="8"/>
      <c r="C373" s="8"/>
      <c r="D373" s="8"/>
      <c r="E373" s="8"/>
      <c r="F373" s="8"/>
      <c r="G373" s="8"/>
      <c r="H373" s="8"/>
    </row>
    <row r="374" spans="1:8" x14ac:dyDescent="0.2">
      <c r="A374" s="8"/>
      <c r="B374" s="8"/>
      <c r="C374" s="8"/>
      <c r="D374" s="8"/>
      <c r="E374" s="8"/>
      <c r="F374" s="8"/>
      <c r="G374" s="8"/>
      <c r="H374" s="8"/>
    </row>
    <row r="375" spans="1:8" x14ac:dyDescent="0.2">
      <c r="A375" s="8"/>
      <c r="B375" s="8"/>
      <c r="C375" s="8"/>
      <c r="D375" s="8"/>
      <c r="E375" s="8"/>
      <c r="F375" s="8"/>
      <c r="G375" s="8"/>
      <c r="H375" s="8"/>
    </row>
    <row r="376" spans="1:8" x14ac:dyDescent="0.2">
      <c r="A376" s="8"/>
      <c r="B376" s="8"/>
      <c r="C376" s="8"/>
      <c r="D376" s="8"/>
      <c r="E376" s="8"/>
      <c r="F376" s="8"/>
      <c r="G376" s="8"/>
      <c r="H376" s="8"/>
    </row>
    <row r="377" spans="1:8" x14ac:dyDescent="0.2">
      <c r="A377" s="8"/>
      <c r="B377" s="8"/>
      <c r="C377" s="8"/>
      <c r="D377" s="8"/>
      <c r="E377" s="8"/>
      <c r="F377" s="8"/>
      <c r="G377" s="8"/>
      <c r="H377" s="8"/>
    </row>
    <row r="378" spans="1:8" x14ac:dyDescent="0.2">
      <c r="A378" s="8"/>
      <c r="B378" s="8"/>
      <c r="C378" s="8"/>
      <c r="D378" s="8"/>
      <c r="E378" s="8"/>
      <c r="F378" s="8"/>
      <c r="G378" s="8"/>
      <c r="H378" s="8"/>
    </row>
    <row r="379" spans="1:8" x14ac:dyDescent="0.2">
      <c r="A379" s="8"/>
      <c r="B379" s="8"/>
      <c r="C379" s="8"/>
      <c r="D379" s="8"/>
      <c r="E379" s="8"/>
      <c r="F379" s="8"/>
      <c r="G379" s="8"/>
      <c r="H379" s="8"/>
    </row>
    <row r="380" spans="1:8" x14ac:dyDescent="0.2">
      <c r="A380" s="8"/>
      <c r="B380" s="8"/>
      <c r="C380" s="8"/>
      <c r="D380" s="8"/>
      <c r="E380" s="8"/>
      <c r="F380" s="8"/>
      <c r="G380" s="8"/>
      <c r="H380" s="8"/>
    </row>
    <row r="381" spans="1:8" x14ac:dyDescent="0.2">
      <c r="A381" s="8"/>
      <c r="B381" s="8"/>
      <c r="C381" s="8"/>
      <c r="D381" s="8"/>
      <c r="E381" s="8"/>
      <c r="F381" s="8"/>
      <c r="G381" s="8"/>
      <c r="H381" s="8"/>
    </row>
    <row r="382" spans="1:8" x14ac:dyDescent="0.2">
      <c r="A382" s="8"/>
      <c r="B382" s="8"/>
      <c r="C382" s="8"/>
      <c r="D382" s="8"/>
      <c r="E382" s="8"/>
      <c r="F382" s="8"/>
      <c r="G382" s="8"/>
      <c r="H382" s="8"/>
    </row>
    <row r="383" spans="1:8" x14ac:dyDescent="0.2">
      <c r="A383" s="8"/>
      <c r="B383" s="8"/>
      <c r="C383" s="8"/>
      <c r="D383" s="8"/>
      <c r="E383" s="8"/>
      <c r="F383" s="8"/>
      <c r="G383" s="8"/>
      <c r="H383" s="8"/>
    </row>
    <row r="384" spans="1:8" x14ac:dyDescent="0.2">
      <c r="A384" s="8"/>
      <c r="B384" s="8"/>
      <c r="C384" s="8"/>
      <c r="D384" s="8"/>
      <c r="E384" s="8"/>
      <c r="F384" s="8"/>
      <c r="G384" s="8"/>
      <c r="H384" s="8"/>
    </row>
    <row r="385" spans="1:8" x14ac:dyDescent="0.2">
      <c r="A385" s="8"/>
      <c r="B385" s="8"/>
      <c r="C385" s="8"/>
      <c r="D385" s="8"/>
      <c r="E385" s="8"/>
      <c r="F385" s="8"/>
      <c r="G385" s="8"/>
      <c r="H385" s="8"/>
    </row>
    <row r="386" spans="1:8" x14ac:dyDescent="0.2">
      <c r="A386" s="8"/>
      <c r="B386" s="8"/>
      <c r="C386" s="8"/>
      <c r="D386" s="8"/>
      <c r="E386" s="8"/>
      <c r="F386" s="8"/>
      <c r="G386" s="8"/>
      <c r="H386" s="8"/>
    </row>
    <row r="387" spans="1:8" x14ac:dyDescent="0.2">
      <c r="A387" s="8"/>
      <c r="B387" s="8"/>
      <c r="C387" s="8"/>
      <c r="D387" s="8"/>
      <c r="E387" s="8"/>
      <c r="F387" s="8"/>
      <c r="G387" s="8"/>
      <c r="H387" s="8"/>
    </row>
    <row r="388" spans="1:8" x14ac:dyDescent="0.2">
      <c r="A388" s="8"/>
      <c r="B388" s="8"/>
      <c r="C388" s="8"/>
      <c r="D388" s="8"/>
      <c r="E388" s="8"/>
      <c r="F388" s="8"/>
      <c r="G388" s="8"/>
      <c r="H388" s="8"/>
    </row>
    <row r="389" spans="1:8" x14ac:dyDescent="0.2">
      <c r="A389" s="8"/>
      <c r="B389" s="8"/>
      <c r="C389" s="8"/>
      <c r="D389" s="8"/>
      <c r="E389" s="8"/>
      <c r="F389" s="8"/>
      <c r="G389" s="8"/>
      <c r="H389" s="8"/>
    </row>
    <row r="390" spans="1:8" x14ac:dyDescent="0.2">
      <c r="A390" s="8"/>
      <c r="B390" s="8"/>
      <c r="C390" s="8"/>
      <c r="D390" s="8"/>
      <c r="E390" s="8"/>
      <c r="F390" s="8"/>
      <c r="G390" s="8"/>
      <c r="H390" s="8"/>
    </row>
    <row r="391" spans="1:8" x14ac:dyDescent="0.2">
      <c r="A391" s="8"/>
      <c r="B391" s="8"/>
      <c r="C391" s="8"/>
      <c r="D391" s="8"/>
      <c r="E391" s="8"/>
      <c r="F391" s="8"/>
      <c r="G391" s="8"/>
      <c r="H391" s="8"/>
    </row>
    <row r="392" spans="1:8" x14ac:dyDescent="0.2">
      <c r="A392" s="8"/>
      <c r="B392" s="8"/>
      <c r="C392" s="8"/>
      <c r="D392" s="8"/>
      <c r="E392" s="8"/>
      <c r="F392" s="8"/>
      <c r="G392" s="8"/>
      <c r="H392" s="8"/>
    </row>
    <row r="393" spans="1:8" x14ac:dyDescent="0.2">
      <c r="A393" s="8"/>
      <c r="B393" s="8"/>
      <c r="C393" s="8"/>
      <c r="D393" s="8"/>
      <c r="E393" s="8"/>
      <c r="F393" s="8"/>
      <c r="G393" s="8"/>
      <c r="H393" s="8"/>
    </row>
    <row r="394" spans="1:8" x14ac:dyDescent="0.2">
      <c r="A394" s="8"/>
      <c r="B394" s="8"/>
      <c r="C394" s="8"/>
      <c r="D394" s="8"/>
      <c r="E394" s="8"/>
      <c r="F394" s="8"/>
      <c r="G394" s="8"/>
      <c r="H394" s="8"/>
    </row>
    <row r="395" spans="1:8" x14ac:dyDescent="0.2">
      <c r="A395" s="8"/>
      <c r="B395" s="8"/>
      <c r="C395" s="8"/>
      <c r="D395" s="8"/>
      <c r="E395" s="8"/>
      <c r="F395" s="8"/>
      <c r="G395" s="8"/>
      <c r="H395" s="8"/>
    </row>
    <row r="396" spans="1:8" x14ac:dyDescent="0.2">
      <c r="A396" s="8"/>
      <c r="B396" s="8"/>
      <c r="C396" s="8"/>
      <c r="D396" s="8"/>
      <c r="E396" s="8"/>
      <c r="F396" s="8"/>
      <c r="G396" s="8"/>
      <c r="H396" s="8"/>
    </row>
    <row r="397" spans="1:8" x14ac:dyDescent="0.2">
      <c r="A397" s="8"/>
      <c r="B397" s="8"/>
      <c r="C397" s="8"/>
      <c r="D397" s="8"/>
      <c r="E397" s="8"/>
      <c r="F397" s="8"/>
      <c r="G397" s="8"/>
      <c r="H397" s="8"/>
    </row>
    <row r="398" spans="1:8" x14ac:dyDescent="0.2">
      <c r="A398" s="8"/>
      <c r="B398" s="8"/>
      <c r="C398" s="8"/>
      <c r="D398" s="8"/>
      <c r="E398" s="8"/>
      <c r="F398" s="8"/>
      <c r="G398" s="8"/>
      <c r="H398" s="8"/>
    </row>
    <row r="399" spans="1:8" x14ac:dyDescent="0.2">
      <c r="A399" s="8"/>
      <c r="B399" s="8"/>
      <c r="C399" s="8"/>
      <c r="D399" s="8"/>
      <c r="E399" s="8"/>
      <c r="F399" s="8"/>
      <c r="G399" s="8"/>
      <c r="H399" s="8"/>
    </row>
    <row r="400" spans="1:8" x14ac:dyDescent="0.2">
      <c r="A400" s="8"/>
      <c r="B400" s="8"/>
      <c r="C400" s="8"/>
      <c r="D400" s="8"/>
      <c r="E400" s="8"/>
      <c r="F400" s="8"/>
      <c r="G400" s="8"/>
      <c r="H400" s="8"/>
    </row>
    <row r="401" spans="1:8" x14ac:dyDescent="0.2">
      <c r="A401" s="8"/>
      <c r="B401" s="8"/>
      <c r="C401" s="8"/>
      <c r="D401" s="8"/>
      <c r="E401" s="8"/>
      <c r="F401" s="8"/>
      <c r="G401" s="8"/>
      <c r="H401" s="8"/>
    </row>
    <row r="402" spans="1:8" x14ac:dyDescent="0.2">
      <c r="A402" s="8"/>
      <c r="B402" s="8"/>
      <c r="C402" s="8"/>
      <c r="D402" s="8"/>
      <c r="E402" s="8"/>
      <c r="F402" s="8"/>
      <c r="G402" s="8"/>
      <c r="H402" s="8"/>
    </row>
    <row r="403" spans="1:8" x14ac:dyDescent="0.2">
      <c r="A403" s="8"/>
      <c r="B403" s="8"/>
      <c r="C403" s="8"/>
      <c r="D403" s="8"/>
      <c r="E403" s="8"/>
      <c r="F403" s="8"/>
      <c r="G403" s="8"/>
      <c r="H403" s="8"/>
    </row>
    <row r="404" spans="1:8" x14ac:dyDescent="0.2">
      <c r="A404" s="8"/>
      <c r="B404" s="8"/>
      <c r="C404" s="8"/>
      <c r="D404" s="8"/>
      <c r="E404" s="8"/>
      <c r="F404" s="8"/>
      <c r="G404" s="8"/>
      <c r="H404" s="8"/>
    </row>
    <row r="405" spans="1:8" x14ac:dyDescent="0.2">
      <c r="A405" s="8"/>
      <c r="B405" s="8"/>
      <c r="C405" s="8"/>
      <c r="D405" s="8"/>
      <c r="E405" s="8"/>
      <c r="F405" s="8"/>
      <c r="G405" s="8"/>
      <c r="H405" s="8"/>
    </row>
    <row r="406" spans="1:8" x14ac:dyDescent="0.2">
      <c r="A406" s="8"/>
      <c r="B406" s="8"/>
      <c r="C406" s="8"/>
      <c r="D406" s="8"/>
      <c r="E406" s="8"/>
      <c r="F406" s="8"/>
      <c r="G406" s="8"/>
      <c r="H406" s="8"/>
    </row>
    <row r="407" spans="1:8" x14ac:dyDescent="0.2">
      <c r="A407" s="8"/>
      <c r="B407" s="8"/>
      <c r="C407" s="8"/>
      <c r="D407" s="8"/>
      <c r="E407" s="8"/>
      <c r="F407" s="8"/>
      <c r="G407" s="8"/>
      <c r="H407" s="8"/>
    </row>
    <row r="408" spans="1:8" x14ac:dyDescent="0.2">
      <c r="A408" s="8"/>
      <c r="B408" s="8"/>
      <c r="C408" s="8"/>
      <c r="D408" s="8"/>
      <c r="E408" s="8"/>
      <c r="F408" s="8"/>
      <c r="G408" s="8"/>
      <c r="H408" s="8"/>
    </row>
    <row r="409" spans="1:8" x14ac:dyDescent="0.2">
      <c r="A409" s="8"/>
      <c r="B409" s="8"/>
      <c r="C409" s="8"/>
      <c r="D409" s="8"/>
      <c r="E409" s="8"/>
      <c r="F409" s="8"/>
      <c r="G409" s="8"/>
      <c r="H409" s="8"/>
    </row>
    <row r="410" spans="1:8" x14ac:dyDescent="0.2">
      <c r="A410" s="8"/>
      <c r="B410" s="8"/>
      <c r="C410" s="8"/>
      <c r="D410" s="8"/>
      <c r="E410" s="8"/>
      <c r="F410" s="8"/>
      <c r="G410" s="8"/>
      <c r="H410" s="8"/>
    </row>
    <row r="411" spans="1:8" x14ac:dyDescent="0.2">
      <c r="A411" s="8"/>
      <c r="B411" s="8"/>
      <c r="C411" s="8"/>
      <c r="D411" s="8"/>
      <c r="E411" s="8"/>
      <c r="F411" s="8"/>
      <c r="G411" s="8"/>
      <c r="H411" s="8"/>
    </row>
    <row r="412" spans="1:8" x14ac:dyDescent="0.2">
      <c r="A412" s="8"/>
      <c r="B412" s="8"/>
      <c r="C412" s="8"/>
      <c r="D412" s="8"/>
      <c r="E412" s="8"/>
      <c r="F412" s="8"/>
      <c r="G412" s="8"/>
      <c r="H412" s="8"/>
    </row>
    <row r="413" spans="1:8" x14ac:dyDescent="0.2">
      <c r="A413" s="8"/>
      <c r="B413" s="8"/>
      <c r="C413" s="8"/>
      <c r="D413" s="8"/>
      <c r="E413" s="8"/>
      <c r="F413" s="8"/>
      <c r="G413" s="8"/>
      <c r="H413" s="8"/>
    </row>
    <row r="414" spans="1:8" x14ac:dyDescent="0.2">
      <c r="A414" s="8"/>
      <c r="B414" s="8"/>
      <c r="C414" s="8"/>
      <c r="D414" s="8"/>
      <c r="E414" s="8"/>
      <c r="F414" s="8"/>
      <c r="G414" s="8"/>
      <c r="H414" s="8"/>
    </row>
    <row r="415" spans="1:8" x14ac:dyDescent="0.2">
      <c r="A415" s="8"/>
      <c r="B415" s="8"/>
      <c r="C415" s="8"/>
      <c r="D415" s="8"/>
      <c r="E415" s="8"/>
      <c r="F415" s="8"/>
      <c r="G415" s="8"/>
      <c r="H415" s="8"/>
    </row>
    <row r="416" spans="1:8" x14ac:dyDescent="0.2">
      <c r="A416" s="8"/>
      <c r="B416" s="8"/>
      <c r="C416" s="8"/>
      <c r="D416" s="8"/>
      <c r="E416" s="8"/>
      <c r="F416" s="8"/>
      <c r="G416" s="8"/>
      <c r="H416" s="8"/>
    </row>
    <row r="417" spans="1:8" x14ac:dyDescent="0.2">
      <c r="A417" s="8"/>
      <c r="B417" s="8"/>
      <c r="C417" s="8"/>
      <c r="D417" s="8"/>
      <c r="E417" s="8"/>
      <c r="F417" s="8"/>
      <c r="G417" s="8"/>
      <c r="H417" s="8"/>
    </row>
    <row r="418" spans="1:8" x14ac:dyDescent="0.2">
      <c r="A418" s="8"/>
      <c r="B418" s="8"/>
      <c r="C418" s="8"/>
      <c r="D418" s="8"/>
      <c r="E418" s="8"/>
      <c r="F418" s="8"/>
      <c r="G418" s="8"/>
      <c r="H418" s="8"/>
    </row>
    <row r="419" spans="1:8" x14ac:dyDescent="0.2">
      <c r="A419" s="8"/>
      <c r="B419" s="8"/>
      <c r="C419" s="8"/>
      <c r="D419" s="8"/>
      <c r="E419" s="8"/>
      <c r="F419" s="8"/>
      <c r="G419" s="8"/>
      <c r="H419" s="8"/>
    </row>
    <row r="420" spans="1:8" x14ac:dyDescent="0.2">
      <c r="A420" s="8"/>
      <c r="B420" s="8"/>
      <c r="C420" s="8"/>
      <c r="D420" s="8"/>
      <c r="E420" s="8"/>
      <c r="F420" s="8"/>
      <c r="G420" s="8"/>
      <c r="H420" s="8"/>
    </row>
    <row r="421" spans="1:8" x14ac:dyDescent="0.2">
      <c r="A421" s="8"/>
      <c r="B421" s="8"/>
      <c r="C421" s="8"/>
      <c r="D421" s="8"/>
      <c r="E421" s="8"/>
      <c r="F421" s="8"/>
      <c r="G421" s="8"/>
      <c r="H421" s="8"/>
    </row>
    <row r="422" spans="1:8" x14ac:dyDescent="0.2">
      <c r="A422" s="8"/>
      <c r="B422" s="8"/>
      <c r="C422" s="8"/>
      <c r="D422" s="8"/>
      <c r="E422" s="8"/>
      <c r="F422" s="8"/>
      <c r="G422" s="8"/>
      <c r="H422" s="8"/>
    </row>
    <row r="423" spans="1:8" x14ac:dyDescent="0.2">
      <c r="A423" s="8"/>
      <c r="B423" s="8"/>
      <c r="C423" s="8"/>
      <c r="D423" s="8"/>
      <c r="E423" s="8"/>
      <c r="F423" s="8"/>
      <c r="G423" s="8"/>
      <c r="H423" s="8"/>
    </row>
    <row r="424" spans="1:8" x14ac:dyDescent="0.2">
      <c r="A424" s="8"/>
      <c r="B424" s="8"/>
      <c r="C424" s="8"/>
      <c r="D424" s="8"/>
      <c r="E424" s="8"/>
      <c r="F424" s="8"/>
      <c r="G424" s="8"/>
      <c r="H424" s="8"/>
    </row>
    <row r="425" spans="1:8" x14ac:dyDescent="0.2">
      <c r="A425" s="8"/>
      <c r="B425" s="8"/>
      <c r="C425" s="8"/>
      <c r="D425" s="8"/>
      <c r="E425" s="8"/>
      <c r="F425" s="8"/>
      <c r="G425" s="8"/>
      <c r="H425" s="8"/>
    </row>
    <row r="426" spans="1:8" x14ac:dyDescent="0.2">
      <c r="A426" s="8"/>
      <c r="B426" s="8"/>
      <c r="C426" s="8"/>
      <c r="D426" s="8"/>
      <c r="E426" s="8"/>
      <c r="F426" s="8"/>
      <c r="G426" s="8"/>
      <c r="H426" s="8"/>
    </row>
    <row r="427" spans="1:8" x14ac:dyDescent="0.2">
      <c r="A427" s="8"/>
      <c r="B427" s="8"/>
      <c r="C427" s="8"/>
      <c r="D427" s="8"/>
      <c r="E427" s="8"/>
      <c r="F427" s="8"/>
      <c r="G427" s="8"/>
      <c r="H427" s="8"/>
    </row>
    <row r="428" spans="1:8" x14ac:dyDescent="0.2">
      <c r="A428" s="8"/>
      <c r="B428" s="8"/>
      <c r="C428" s="8"/>
      <c r="D428" s="8"/>
      <c r="E428" s="8"/>
      <c r="F428" s="8"/>
      <c r="G428" s="8"/>
      <c r="H428" s="8"/>
    </row>
    <row r="429" spans="1:8" x14ac:dyDescent="0.2">
      <c r="A429" s="8"/>
      <c r="B429" s="8"/>
      <c r="C429" s="8"/>
      <c r="D429" s="8"/>
      <c r="E429" s="8"/>
      <c r="F429" s="8"/>
      <c r="G429" s="8"/>
      <c r="H429" s="8"/>
    </row>
    <row r="430" spans="1:8" x14ac:dyDescent="0.2">
      <c r="A430" s="8"/>
      <c r="B430" s="8"/>
      <c r="C430" s="8"/>
      <c r="D430" s="8"/>
      <c r="E430" s="8"/>
      <c r="F430" s="8"/>
      <c r="G430" s="8"/>
      <c r="H430" s="8"/>
    </row>
    <row r="431" spans="1:8" x14ac:dyDescent="0.2">
      <c r="A431" s="8"/>
      <c r="B431" s="8"/>
      <c r="C431" s="8"/>
      <c r="D431" s="8"/>
      <c r="E431" s="8"/>
      <c r="F431" s="8"/>
      <c r="G431" s="8"/>
      <c r="H431" s="8"/>
    </row>
    <row r="432" spans="1:8" x14ac:dyDescent="0.2">
      <c r="A432" s="8"/>
      <c r="B432" s="8"/>
      <c r="C432" s="8"/>
      <c r="D432" s="8"/>
      <c r="E432" s="8"/>
      <c r="F432" s="8"/>
      <c r="G432" s="8"/>
      <c r="H432" s="8"/>
    </row>
    <row r="433" spans="1:8" x14ac:dyDescent="0.2">
      <c r="A433" s="8"/>
      <c r="B433" s="8"/>
      <c r="C433" s="8"/>
      <c r="D433" s="8"/>
      <c r="E433" s="8"/>
      <c r="F433" s="8"/>
      <c r="G433" s="8"/>
      <c r="H433" s="8"/>
    </row>
    <row r="434" spans="1:8" x14ac:dyDescent="0.2">
      <c r="A434" s="8"/>
      <c r="B434" s="8"/>
      <c r="C434" s="8"/>
      <c r="D434" s="8"/>
      <c r="E434" s="8"/>
      <c r="F434" s="8"/>
      <c r="G434" s="8"/>
      <c r="H434" s="8"/>
    </row>
    <row r="435" spans="1:8" x14ac:dyDescent="0.2">
      <c r="A435" s="8"/>
      <c r="B435" s="8"/>
      <c r="C435" s="8"/>
      <c r="D435" s="8"/>
      <c r="E435" s="8"/>
      <c r="F435" s="8"/>
      <c r="G435" s="8"/>
      <c r="H435" s="8"/>
    </row>
    <row r="436" spans="1:8" x14ac:dyDescent="0.2">
      <c r="A436" s="8"/>
      <c r="B436" s="8"/>
      <c r="C436" s="8"/>
      <c r="D436" s="8"/>
      <c r="E436" s="8"/>
      <c r="F436" s="8"/>
      <c r="G436" s="8"/>
      <c r="H436" s="8"/>
    </row>
    <row r="437" spans="1:8" x14ac:dyDescent="0.2">
      <c r="A437" s="8"/>
      <c r="B437" s="8"/>
      <c r="C437" s="8"/>
      <c r="D437" s="8"/>
      <c r="E437" s="8"/>
      <c r="F437" s="8"/>
      <c r="G437" s="8"/>
      <c r="H437" s="8"/>
    </row>
    <row r="438" spans="1:8" x14ac:dyDescent="0.2">
      <c r="A438" s="8"/>
      <c r="B438" s="8"/>
      <c r="C438" s="8"/>
      <c r="D438" s="8"/>
      <c r="E438" s="8"/>
      <c r="F438" s="8"/>
      <c r="G438" s="8"/>
      <c r="H438" s="8"/>
    </row>
    <row r="439" spans="1:8" x14ac:dyDescent="0.2">
      <c r="A439" s="8"/>
      <c r="B439" s="8"/>
      <c r="C439" s="8"/>
      <c r="D439" s="8"/>
      <c r="E439" s="8"/>
      <c r="F439" s="8"/>
      <c r="G439" s="8"/>
      <c r="H439" s="8"/>
    </row>
    <row r="440" spans="1:8" x14ac:dyDescent="0.2">
      <c r="A440" s="8"/>
      <c r="B440" s="8"/>
      <c r="C440" s="8"/>
      <c r="D440" s="8"/>
      <c r="E440" s="8"/>
      <c r="F440" s="8"/>
      <c r="G440" s="8"/>
      <c r="H440" s="8"/>
    </row>
    <row r="441" spans="1:8" x14ac:dyDescent="0.2">
      <c r="A441" s="8"/>
      <c r="B441" s="8"/>
      <c r="C441" s="8"/>
      <c r="D441" s="8"/>
      <c r="E441" s="8"/>
      <c r="F441" s="8"/>
      <c r="G441" s="8"/>
      <c r="H441" s="8"/>
    </row>
    <row r="442" spans="1:8" x14ac:dyDescent="0.2">
      <c r="A442" s="8"/>
      <c r="B442" s="8"/>
      <c r="C442" s="8"/>
      <c r="D442" s="8"/>
      <c r="E442" s="8"/>
      <c r="F442" s="8"/>
      <c r="G442" s="8"/>
      <c r="H442" s="8"/>
    </row>
    <row r="443" spans="1:8" x14ac:dyDescent="0.2">
      <c r="A443" s="8"/>
      <c r="B443" s="8"/>
      <c r="C443" s="8"/>
      <c r="D443" s="8"/>
      <c r="E443" s="8"/>
      <c r="F443" s="8"/>
      <c r="G443" s="8"/>
      <c r="H443" s="8"/>
    </row>
    <row r="444" spans="1:8" x14ac:dyDescent="0.2">
      <c r="A444" s="8"/>
      <c r="B444" s="8"/>
      <c r="C444" s="8"/>
      <c r="D444" s="8"/>
      <c r="E444" s="8"/>
      <c r="F444" s="8"/>
      <c r="G444" s="8"/>
      <c r="H444" s="8"/>
    </row>
    <row r="445" spans="1:8" x14ac:dyDescent="0.2">
      <c r="A445" s="8"/>
      <c r="B445" s="8"/>
      <c r="C445" s="8"/>
      <c r="D445" s="8"/>
      <c r="E445" s="8"/>
      <c r="F445" s="8"/>
      <c r="G445" s="8"/>
      <c r="H445" s="8"/>
    </row>
    <row r="446" spans="1:8" x14ac:dyDescent="0.2">
      <c r="A446" s="8"/>
      <c r="B446" s="8"/>
      <c r="C446" s="8"/>
      <c r="D446" s="8"/>
      <c r="E446" s="8"/>
      <c r="F446" s="8"/>
      <c r="G446" s="8"/>
      <c r="H446" s="8"/>
    </row>
    <row r="447" spans="1:8" x14ac:dyDescent="0.2">
      <c r="A447" s="8"/>
      <c r="B447" s="8"/>
      <c r="C447" s="8"/>
      <c r="D447" s="8"/>
      <c r="E447" s="8"/>
      <c r="F447" s="8"/>
      <c r="G447" s="8"/>
      <c r="H447" s="8"/>
    </row>
    <row r="448" spans="1:8" x14ac:dyDescent="0.2">
      <c r="A448" s="8"/>
      <c r="B448" s="8"/>
      <c r="C448" s="8"/>
      <c r="D448" s="8"/>
      <c r="E448" s="8"/>
      <c r="F448" s="8"/>
      <c r="G448" s="8"/>
      <c r="H448" s="8"/>
    </row>
    <row r="449" spans="1:8" x14ac:dyDescent="0.2">
      <c r="A449" s="8"/>
      <c r="B449" s="8"/>
      <c r="C449" s="8"/>
      <c r="D449" s="8"/>
      <c r="E449" s="8"/>
      <c r="F449" s="8"/>
      <c r="G449" s="8"/>
      <c r="H449" s="8"/>
    </row>
    <row r="450" spans="1:8" x14ac:dyDescent="0.2">
      <c r="A450" s="8"/>
      <c r="B450" s="8"/>
      <c r="C450" s="8"/>
      <c r="D450" s="8"/>
      <c r="E450" s="8"/>
      <c r="F450" s="8"/>
      <c r="G450" s="8"/>
      <c r="H450" s="8"/>
    </row>
    <row r="451" spans="1:8" x14ac:dyDescent="0.2">
      <c r="A451" s="8"/>
      <c r="B451" s="8"/>
      <c r="C451" s="8"/>
      <c r="D451" s="8"/>
      <c r="E451" s="8"/>
      <c r="F451" s="8"/>
      <c r="G451" s="8"/>
      <c r="H451" s="8"/>
    </row>
    <row r="452" spans="1:8" x14ac:dyDescent="0.2">
      <c r="A452" s="8"/>
      <c r="B452" s="8"/>
      <c r="C452" s="8"/>
      <c r="D452" s="8"/>
      <c r="E452" s="8"/>
      <c r="F452" s="8"/>
      <c r="G452" s="8"/>
      <c r="H452" s="8"/>
    </row>
    <row r="453" spans="1:8" x14ac:dyDescent="0.2">
      <c r="A453" s="8"/>
      <c r="B453" s="8"/>
      <c r="C453" s="8"/>
      <c r="D453" s="8"/>
      <c r="E453" s="8"/>
      <c r="F453" s="8"/>
      <c r="G453" s="8"/>
      <c r="H453" s="8"/>
    </row>
    <row r="454" spans="1:8" x14ac:dyDescent="0.2">
      <c r="A454" s="8"/>
      <c r="B454" s="8"/>
      <c r="C454" s="8"/>
      <c r="D454" s="8"/>
      <c r="E454" s="8"/>
      <c r="F454" s="8"/>
      <c r="G454" s="8"/>
      <c r="H454" s="8"/>
    </row>
    <row r="455" spans="1:8" x14ac:dyDescent="0.2">
      <c r="A455" s="8"/>
      <c r="B455" s="8"/>
      <c r="C455" s="8"/>
      <c r="D455" s="8"/>
      <c r="E455" s="8"/>
      <c r="F455" s="8"/>
      <c r="G455" s="8"/>
      <c r="H455" s="8"/>
    </row>
    <row r="456" spans="1:8" x14ac:dyDescent="0.2">
      <c r="A456" s="8"/>
      <c r="B456" s="8"/>
      <c r="C456" s="8"/>
      <c r="D456" s="8"/>
      <c r="E456" s="8"/>
      <c r="F456" s="8"/>
      <c r="G456" s="8"/>
      <c r="H456" s="8"/>
    </row>
    <row r="457" spans="1:8" x14ac:dyDescent="0.2">
      <c r="A457" s="8"/>
      <c r="B457" s="8"/>
      <c r="C457" s="8"/>
      <c r="D457" s="8"/>
      <c r="E457" s="8"/>
      <c r="F457" s="8"/>
      <c r="G457" s="8"/>
      <c r="H457" s="8"/>
    </row>
    <row r="458" spans="1:8" x14ac:dyDescent="0.2">
      <c r="A458" s="8"/>
      <c r="B458" s="8"/>
      <c r="C458" s="8"/>
      <c r="D458" s="8"/>
      <c r="E458" s="8"/>
      <c r="F458" s="8"/>
      <c r="G458" s="8"/>
      <c r="H458" s="8"/>
    </row>
    <row r="459" spans="1:8" x14ac:dyDescent="0.2">
      <c r="A459" s="8"/>
      <c r="B459" s="8"/>
      <c r="C459" s="8"/>
      <c r="D459" s="8"/>
      <c r="E459" s="8"/>
      <c r="F459" s="8"/>
      <c r="G459" s="8"/>
      <c r="H459" s="8"/>
    </row>
    <row r="460" spans="1:8" x14ac:dyDescent="0.2">
      <c r="A460" s="8"/>
      <c r="B460" s="8"/>
      <c r="C460" s="8"/>
      <c r="D460" s="8"/>
      <c r="E460" s="8"/>
      <c r="F460" s="8"/>
      <c r="G460" s="8"/>
      <c r="H460" s="8"/>
    </row>
    <row r="461" spans="1:8" x14ac:dyDescent="0.2">
      <c r="A461" s="8"/>
      <c r="B461" s="8"/>
      <c r="C461" s="8"/>
      <c r="D461" s="8"/>
      <c r="E461" s="8"/>
      <c r="F461" s="8"/>
      <c r="G461" s="8"/>
      <c r="H461" s="8"/>
    </row>
    <row r="462" spans="1:8" x14ac:dyDescent="0.2">
      <c r="A462" s="8"/>
      <c r="B462" s="8"/>
      <c r="C462" s="8"/>
      <c r="D462" s="8"/>
      <c r="E462" s="8"/>
      <c r="F462" s="8"/>
      <c r="G462" s="8"/>
      <c r="H462" s="8"/>
    </row>
    <row r="463" spans="1:8" x14ac:dyDescent="0.2">
      <c r="A463" s="8"/>
      <c r="B463" s="8"/>
      <c r="C463" s="8"/>
      <c r="D463" s="8"/>
      <c r="E463" s="8"/>
      <c r="F463" s="8"/>
      <c r="G463" s="8"/>
      <c r="H463" s="8"/>
    </row>
    <row r="464" spans="1:8" x14ac:dyDescent="0.2">
      <c r="A464" s="8"/>
      <c r="B464" s="8"/>
      <c r="C464" s="8"/>
      <c r="D464" s="8"/>
      <c r="E464" s="8"/>
      <c r="F464" s="8"/>
      <c r="G464" s="8"/>
      <c r="H464" s="8"/>
    </row>
    <row r="465" spans="1:8" x14ac:dyDescent="0.2">
      <c r="A465" s="8"/>
      <c r="B465" s="8"/>
      <c r="C465" s="8"/>
      <c r="D465" s="8"/>
      <c r="E465" s="8"/>
      <c r="F465" s="8"/>
      <c r="G465" s="8"/>
      <c r="H465" s="8"/>
    </row>
    <row r="466" spans="1:8" x14ac:dyDescent="0.2">
      <c r="A466" s="8"/>
      <c r="B466" s="8"/>
      <c r="C466" s="8"/>
      <c r="D466" s="8"/>
      <c r="E466" s="8"/>
      <c r="F466" s="8"/>
      <c r="G466" s="8"/>
      <c r="H466" s="8"/>
    </row>
    <row r="467" spans="1:8" x14ac:dyDescent="0.2">
      <c r="A467" s="8"/>
      <c r="B467" s="8"/>
      <c r="C467" s="8"/>
      <c r="D467" s="8"/>
      <c r="E467" s="8"/>
      <c r="F467" s="8"/>
      <c r="G467" s="8"/>
      <c r="H467" s="8"/>
    </row>
    <row r="468" spans="1:8" x14ac:dyDescent="0.2">
      <c r="A468" s="8"/>
      <c r="B468" s="8"/>
      <c r="C468" s="8"/>
      <c r="D468" s="8"/>
      <c r="E468" s="8"/>
      <c r="F468" s="8"/>
      <c r="G468" s="8"/>
      <c r="H468" s="8"/>
    </row>
    <row r="469" spans="1:8" x14ac:dyDescent="0.2">
      <c r="A469" s="8"/>
      <c r="B469" s="8"/>
      <c r="C469" s="8"/>
      <c r="D469" s="8"/>
      <c r="E469" s="8"/>
      <c r="F469" s="8"/>
      <c r="G469" s="8"/>
      <c r="H469" s="8"/>
    </row>
    <row r="470" spans="1:8" x14ac:dyDescent="0.2">
      <c r="A470" s="8"/>
      <c r="B470" s="8"/>
      <c r="C470" s="8"/>
      <c r="D470" s="8"/>
      <c r="E470" s="8"/>
      <c r="F470" s="8"/>
      <c r="G470" s="8"/>
      <c r="H470" s="8"/>
    </row>
    <row r="471" spans="1:8" x14ac:dyDescent="0.2">
      <c r="A471" s="8"/>
      <c r="B471" s="8"/>
      <c r="C471" s="8"/>
      <c r="D471" s="8"/>
      <c r="E471" s="8"/>
      <c r="F471" s="8"/>
      <c r="G471" s="8"/>
      <c r="H471" s="8"/>
    </row>
    <row r="472" spans="1:8" x14ac:dyDescent="0.2">
      <c r="A472" s="8"/>
      <c r="B472" s="8"/>
      <c r="C472" s="8"/>
      <c r="D472" s="8"/>
      <c r="E472" s="8"/>
      <c r="F472" s="8"/>
      <c r="G472" s="8"/>
      <c r="H472" s="8"/>
    </row>
    <row r="473" spans="1:8" x14ac:dyDescent="0.2">
      <c r="A473" s="8"/>
      <c r="B473" s="8"/>
      <c r="C473" s="8"/>
      <c r="D473" s="8"/>
      <c r="E473" s="8"/>
      <c r="F473" s="8"/>
      <c r="G473" s="8"/>
      <c r="H473" s="8"/>
    </row>
    <row r="474" spans="1:8" x14ac:dyDescent="0.2">
      <c r="A474" s="8"/>
      <c r="B474" s="8"/>
      <c r="C474" s="8"/>
      <c r="D474" s="8"/>
      <c r="E474" s="8"/>
      <c r="F474" s="8"/>
      <c r="G474" s="8"/>
      <c r="H474" s="8"/>
    </row>
    <row r="475" spans="1:8" x14ac:dyDescent="0.2">
      <c r="A475" s="8"/>
      <c r="B475" s="8"/>
      <c r="C475" s="8"/>
      <c r="D475" s="8"/>
      <c r="E475" s="8"/>
      <c r="F475" s="8"/>
      <c r="G475" s="8"/>
      <c r="H475" s="8"/>
    </row>
    <row r="476" spans="1:8" x14ac:dyDescent="0.2">
      <c r="A476" s="8"/>
      <c r="B476" s="8"/>
      <c r="C476" s="8"/>
      <c r="D476" s="8"/>
      <c r="E476" s="8"/>
      <c r="F476" s="8"/>
      <c r="G476" s="8"/>
      <c r="H476" s="8"/>
    </row>
    <row r="477" spans="1:8" x14ac:dyDescent="0.2">
      <c r="A477" s="8"/>
      <c r="B477" s="8"/>
      <c r="C477" s="8"/>
      <c r="D477" s="8"/>
      <c r="E477" s="8"/>
      <c r="F477" s="8"/>
      <c r="G477" s="8"/>
      <c r="H477" s="8"/>
    </row>
    <row r="478" spans="1:8" x14ac:dyDescent="0.2">
      <c r="A478" s="8"/>
      <c r="B478" s="8"/>
      <c r="C478" s="8"/>
      <c r="D478" s="8"/>
      <c r="E478" s="8"/>
      <c r="F478" s="8"/>
      <c r="G478" s="8"/>
      <c r="H478" s="8"/>
    </row>
    <row r="479" spans="1:8" x14ac:dyDescent="0.2">
      <c r="A479" s="8"/>
      <c r="B479" s="8"/>
      <c r="C479" s="8"/>
      <c r="D479" s="8"/>
      <c r="E479" s="8"/>
      <c r="F479" s="8"/>
      <c r="G479" s="8"/>
      <c r="H479" s="8"/>
    </row>
    <row r="480" spans="1:8" x14ac:dyDescent="0.2">
      <c r="A480" s="8"/>
      <c r="B480" s="8"/>
      <c r="C480" s="8"/>
      <c r="D480" s="8"/>
      <c r="E480" s="8"/>
      <c r="F480" s="8"/>
      <c r="G480" s="8"/>
      <c r="H480" s="8"/>
    </row>
    <row r="481" spans="1:8" x14ac:dyDescent="0.2">
      <c r="A481" s="8"/>
      <c r="B481" s="8"/>
      <c r="C481" s="8"/>
      <c r="D481" s="8"/>
      <c r="E481" s="8"/>
      <c r="F481" s="8"/>
      <c r="G481" s="8"/>
      <c r="H481" s="8"/>
    </row>
    <row r="482" spans="1:8" x14ac:dyDescent="0.2">
      <c r="A482" s="8"/>
      <c r="B482" s="8"/>
      <c r="C482" s="8"/>
      <c r="D482" s="8"/>
      <c r="E482" s="8"/>
      <c r="F482" s="8"/>
      <c r="G482" s="8"/>
      <c r="H482" s="8"/>
    </row>
    <row r="483" spans="1:8" x14ac:dyDescent="0.2">
      <c r="A483" s="8"/>
      <c r="B483" s="8"/>
      <c r="C483" s="8"/>
      <c r="D483" s="8"/>
      <c r="E483" s="8"/>
      <c r="F483" s="8"/>
      <c r="G483" s="8"/>
      <c r="H483" s="8"/>
    </row>
    <row r="484" spans="1:8" x14ac:dyDescent="0.2">
      <c r="A484" s="8"/>
      <c r="B484" s="8"/>
      <c r="C484" s="8"/>
      <c r="D484" s="8"/>
      <c r="E484" s="8"/>
      <c r="F484" s="8"/>
      <c r="G484" s="8"/>
      <c r="H484" s="8"/>
    </row>
    <row r="485" spans="1:8" x14ac:dyDescent="0.2">
      <c r="A485" s="8"/>
      <c r="B485" s="8"/>
      <c r="C485" s="8"/>
      <c r="D485" s="8"/>
      <c r="E485" s="8"/>
      <c r="F485" s="8"/>
      <c r="G485" s="8"/>
      <c r="H485" s="8"/>
    </row>
    <row r="486" spans="1:8" x14ac:dyDescent="0.2">
      <c r="A486" s="8"/>
      <c r="B486" s="8"/>
      <c r="C486" s="8"/>
      <c r="D486" s="8"/>
      <c r="E486" s="8"/>
      <c r="F486" s="8"/>
      <c r="G486" s="8"/>
      <c r="H486" s="8"/>
    </row>
    <row r="487" spans="1:8" x14ac:dyDescent="0.2">
      <c r="A487" s="8"/>
      <c r="B487" s="8"/>
      <c r="C487" s="8"/>
      <c r="D487" s="8"/>
      <c r="E487" s="8"/>
      <c r="F487" s="8"/>
      <c r="G487" s="8"/>
      <c r="H487" s="8"/>
    </row>
    <row r="488" spans="1:8" x14ac:dyDescent="0.2">
      <c r="A488" s="8"/>
      <c r="B488" s="8"/>
      <c r="C488" s="8"/>
      <c r="D488" s="8"/>
      <c r="E488" s="8"/>
      <c r="F488" s="8"/>
      <c r="G488" s="8"/>
      <c r="H488" s="8"/>
    </row>
    <row r="489" spans="1:8" x14ac:dyDescent="0.2">
      <c r="A489" s="8"/>
      <c r="B489" s="8"/>
      <c r="C489" s="8"/>
      <c r="D489" s="8"/>
      <c r="E489" s="8"/>
      <c r="F489" s="8"/>
      <c r="G489" s="8"/>
      <c r="H489" s="8"/>
    </row>
    <row r="490" spans="1:8" x14ac:dyDescent="0.2">
      <c r="A490" s="8"/>
      <c r="B490" s="8"/>
      <c r="C490" s="8"/>
      <c r="D490" s="8"/>
      <c r="E490" s="8"/>
      <c r="F490" s="8"/>
      <c r="G490" s="8"/>
      <c r="H490" s="8"/>
    </row>
    <row r="491" spans="1:8" x14ac:dyDescent="0.2">
      <c r="A491" s="8"/>
      <c r="B491" s="8"/>
      <c r="C491" s="8"/>
      <c r="D491" s="8"/>
      <c r="E491" s="8"/>
      <c r="F491" s="8"/>
      <c r="G491" s="8"/>
      <c r="H491" s="8"/>
    </row>
    <row r="492" spans="1:8" x14ac:dyDescent="0.2">
      <c r="A492" s="8"/>
      <c r="B492" s="8"/>
      <c r="C492" s="8"/>
      <c r="D492" s="8"/>
      <c r="E492" s="8"/>
      <c r="F492" s="8"/>
      <c r="G492" s="8"/>
      <c r="H492" s="8"/>
    </row>
    <row r="493" spans="1:8" x14ac:dyDescent="0.2">
      <c r="A493" s="8"/>
      <c r="B493" s="8"/>
      <c r="C493" s="8"/>
      <c r="D493" s="8"/>
      <c r="E493" s="8"/>
      <c r="F493" s="8"/>
      <c r="G493" s="8"/>
      <c r="H493" s="8"/>
    </row>
    <row r="494" spans="1:8" x14ac:dyDescent="0.2">
      <c r="A494" s="8"/>
      <c r="B494" s="8"/>
      <c r="C494" s="8"/>
      <c r="D494" s="8"/>
      <c r="E494" s="8"/>
      <c r="F494" s="8"/>
      <c r="G494" s="8"/>
      <c r="H494" s="8"/>
    </row>
    <row r="495" spans="1:8" x14ac:dyDescent="0.2">
      <c r="A495" s="8"/>
      <c r="B495" s="8"/>
      <c r="C495" s="8"/>
      <c r="D495" s="8"/>
      <c r="E495" s="8"/>
      <c r="F495" s="8"/>
      <c r="G495" s="8"/>
      <c r="H495" s="8"/>
    </row>
    <row r="496" spans="1:8" x14ac:dyDescent="0.2">
      <c r="A496" s="8"/>
      <c r="B496" s="8"/>
      <c r="C496" s="8"/>
      <c r="D496" s="8"/>
      <c r="E496" s="8"/>
      <c r="F496" s="8"/>
      <c r="G496" s="8"/>
      <c r="H496" s="8"/>
    </row>
    <row r="497" spans="1:8" x14ac:dyDescent="0.2">
      <c r="A497" s="8"/>
      <c r="B497" s="8"/>
      <c r="C497" s="8"/>
      <c r="D497" s="8"/>
      <c r="E497" s="8"/>
      <c r="F497" s="8"/>
      <c r="G497" s="8"/>
      <c r="H497" s="8"/>
    </row>
    <row r="498" spans="1:8" x14ac:dyDescent="0.2">
      <c r="A498" s="8"/>
      <c r="B498" s="8"/>
      <c r="C498" s="8"/>
      <c r="D498" s="8"/>
      <c r="E498" s="8"/>
      <c r="F498" s="8"/>
      <c r="G498" s="8"/>
      <c r="H498" s="8"/>
    </row>
    <row r="499" spans="1:8" x14ac:dyDescent="0.2">
      <c r="A499" s="8"/>
      <c r="B499" s="8"/>
      <c r="C499" s="8"/>
      <c r="D499" s="8"/>
      <c r="E499" s="8"/>
      <c r="F499" s="8"/>
      <c r="G499" s="8"/>
      <c r="H499" s="8"/>
    </row>
    <row r="500" spans="1:8" x14ac:dyDescent="0.2">
      <c r="A500" s="8"/>
      <c r="B500" s="8"/>
      <c r="C500" s="8"/>
      <c r="D500" s="8"/>
      <c r="E500" s="8"/>
      <c r="F500" s="8"/>
      <c r="G500" s="8"/>
      <c r="H500" s="8"/>
    </row>
    <row r="501" spans="1:8" x14ac:dyDescent="0.2">
      <c r="A501" s="8"/>
      <c r="B501" s="8"/>
      <c r="C501" s="8"/>
      <c r="D501" s="8"/>
      <c r="E501" s="8"/>
      <c r="F501" s="8"/>
      <c r="G501" s="8"/>
      <c r="H501" s="8"/>
    </row>
    <row r="502" spans="1:8" x14ac:dyDescent="0.2">
      <c r="A502" s="8"/>
      <c r="B502" s="8"/>
      <c r="C502" s="8"/>
      <c r="D502" s="8"/>
      <c r="E502" s="8"/>
      <c r="F502" s="8"/>
      <c r="G502" s="8"/>
      <c r="H502" s="8"/>
    </row>
    <row r="503" spans="1:8" x14ac:dyDescent="0.2">
      <c r="A503" s="8"/>
      <c r="B503" s="8"/>
      <c r="C503" s="8"/>
      <c r="D503" s="8"/>
      <c r="E503" s="8"/>
      <c r="F503" s="8"/>
      <c r="G503" s="8"/>
      <c r="H503" s="8"/>
    </row>
    <row r="504" spans="1:8" x14ac:dyDescent="0.2">
      <c r="A504" s="8"/>
      <c r="B504" s="8"/>
      <c r="C504" s="8"/>
      <c r="D504" s="8"/>
      <c r="E504" s="8"/>
      <c r="F504" s="8"/>
      <c r="G504" s="8"/>
      <c r="H504" s="8"/>
    </row>
    <row r="505" spans="1:8" x14ac:dyDescent="0.2">
      <c r="A505" s="8"/>
      <c r="B505" s="8"/>
      <c r="C505" s="8"/>
      <c r="D505" s="8"/>
      <c r="E505" s="8"/>
      <c r="F505" s="8"/>
      <c r="G505" s="8"/>
      <c r="H505" s="8"/>
    </row>
    <row r="506" spans="1:8" x14ac:dyDescent="0.2">
      <c r="A506" s="8"/>
      <c r="B506" s="8"/>
      <c r="C506" s="8"/>
      <c r="D506" s="8"/>
      <c r="E506" s="8"/>
      <c r="F506" s="8"/>
      <c r="G506" s="8"/>
      <c r="H506" s="8"/>
    </row>
    <row r="507" spans="1:8" x14ac:dyDescent="0.2">
      <c r="A507" s="8"/>
      <c r="B507" s="8"/>
      <c r="C507" s="8"/>
      <c r="D507" s="8"/>
      <c r="E507" s="8"/>
      <c r="F507" s="8"/>
      <c r="G507" s="8"/>
      <c r="H507" s="8"/>
    </row>
    <row r="508" spans="1:8" x14ac:dyDescent="0.2">
      <c r="A508" s="8"/>
      <c r="B508" s="8"/>
      <c r="C508" s="8"/>
      <c r="D508" s="8"/>
      <c r="E508" s="8"/>
      <c r="F508" s="8"/>
      <c r="G508" s="8"/>
      <c r="H508" s="8"/>
    </row>
    <row r="509" spans="1:8" x14ac:dyDescent="0.2">
      <c r="A509" s="8"/>
      <c r="B509" s="8"/>
      <c r="C509" s="8"/>
      <c r="D509" s="8"/>
      <c r="E509" s="8"/>
      <c r="F509" s="8"/>
      <c r="G509" s="8"/>
      <c r="H509" s="8"/>
    </row>
    <row r="510" spans="1:8" x14ac:dyDescent="0.2">
      <c r="A510" s="8"/>
      <c r="B510" s="8"/>
      <c r="C510" s="8"/>
      <c r="D510" s="8"/>
      <c r="E510" s="8"/>
      <c r="F510" s="8"/>
      <c r="G510" s="8"/>
      <c r="H510" s="8"/>
    </row>
    <row r="511" spans="1:8" x14ac:dyDescent="0.2">
      <c r="A511" s="8"/>
      <c r="B511" s="8"/>
      <c r="C511" s="8"/>
      <c r="D511" s="8"/>
      <c r="E511" s="8"/>
      <c r="F511" s="8"/>
      <c r="G511" s="8"/>
      <c r="H511" s="8"/>
    </row>
    <row r="512" spans="1:8" x14ac:dyDescent="0.2">
      <c r="A512" s="8"/>
      <c r="B512" s="8"/>
      <c r="C512" s="8"/>
      <c r="D512" s="8"/>
      <c r="E512" s="8"/>
      <c r="F512" s="8"/>
      <c r="G512" s="8"/>
      <c r="H512" s="8"/>
    </row>
    <row r="513" spans="1:8" x14ac:dyDescent="0.2">
      <c r="A513" s="8"/>
      <c r="B513" s="8"/>
      <c r="C513" s="8"/>
      <c r="D513" s="8"/>
      <c r="E513" s="8"/>
      <c r="F513" s="8"/>
      <c r="G513" s="8"/>
      <c r="H513" s="8"/>
    </row>
    <row r="514" spans="1:8" x14ac:dyDescent="0.2">
      <c r="A514" s="8"/>
      <c r="B514" s="8"/>
      <c r="C514" s="8"/>
      <c r="D514" s="8"/>
      <c r="E514" s="8"/>
      <c r="F514" s="8"/>
      <c r="G514" s="8"/>
      <c r="H514" s="8"/>
    </row>
    <row r="515" spans="1:8" x14ac:dyDescent="0.2">
      <c r="A515" s="8"/>
      <c r="B515" s="8"/>
      <c r="C515" s="8"/>
      <c r="D515" s="8"/>
      <c r="E515" s="8"/>
      <c r="F515" s="8"/>
      <c r="G515" s="8"/>
      <c r="H515" s="8"/>
    </row>
    <row r="516" spans="1:8" x14ac:dyDescent="0.2">
      <c r="A516" s="8"/>
      <c r="B516" s="8"/>
      <c r="C516" s="8"/>
      <c r="D516" s="8"/>
      <c r="E516" s="8"/>
      <c r="F516" s="8"/>
      <c r="G516" s="8"/>
      <c r="H516" s="8"/>
    </row>
    <row r="517" spans="1:8" x14ac:dyDescent="0.2">
      <c r="A517" s="8"/>
      <c r="B517" s="8"/>
      <c r="C517" s="8"/>
      <c r="D517" s="8"/>
      <c r="E517" s="8"/>
      <c r="F517" s="8"/>
      <c r="G517" s="8"/>
      <c r="H517" s="8"/>
    </row>
    <row r="518" spans="1:8" x14ac:dyDescent="0.2">
      <c r="A518" s="8"/>
      <c r="B518" s="8"/>
      <c r="C518" s="8"/>
      <c r="D518" s="8"/>
      <c r="E518" s="8"/>
      <c r="F518" s="8"/>
      <c r="G518" s="8"/>
      <c r="H518" s="8"/>
    </row>
    <row r="519" spans="1:8" x14ac:dyDescent="0.2">
      <c r="A519" s="8"/>
      <c r="B519" s="8"/>
      <c r="C519" s="8"/>
      <c r="D519" s="8"/>
      <c r="E519" s="8"/>
      <c r="F519" s="8"/>
      <c r="G519" s="8"/>
      <c r="H519" s="8"/>
    </row>
    <row r="520" spans="1:8" x14ac:dyDescent="0.2">
      <c r="A520" s="8"/>
      <c r="B520" s="8"/>
      <c r="C520" s="8"/>
      <c r="D520" s="8"/>
      <c r="E520" s="8"/>
      <c r="F520" s="8"/>
      <c r="G520" s="8"/>
      <c r="H520" s="8"/>
    </row>
    <row r="521" spans="1:8" x14ac:dyDescent="0.2">
      <c r="A521" s="8"/>
      <c r="B521" s="8"/>
      <c r="C521" s="8"/>
      <c r="D521" s="8"/>
      <c r="E521" s="8"/>
      <c r="F521" s="8"/>
      <c r="G521" s="8"/>
      <c r="H521" s="8"/>
    </row>
    <row r="522" spans="1:8" x14ac:dyDescent="0.2">
      <c r="A522" s="8"/>
      <c r="B522" s="8"/>
      <c r="C522" s="8"/>
      <c r="D522" s="8"/>
      <c r="E522" s="8"/>
      <c r="F522" s="8"/>
      <c r="G522" s="8"/>
      <c r="H522" s="8"/>
    </row>
    <row r="523" spans="1:8" x14ac:dyDescent="0.2">
      <c r="A523" s="8"/>
      <c r="B523" s="8"/>
      <c r="C523" s="8"/>
      <c r="D523" s="8"/>
      <c r="E523" s="8"/>
      <c r="F523" s="8"/>
      <c r="G523" s="8"/>
      <c r="H523" s="8"/>
    </row>
    <row r="524" spans="1:8" x14ac:dyDescent="0.2">
      <c r="A524" s="8"/>
      <c r="B524" s="8"/>
      <c r="C524" s="8"/>
      <c r="D524" s="8"/>
      <c r="E524" s="8"/>
      <c r="F524" s="8"/>
      <c r="G524" s="8"/>
      <c r="H524" s="8"/>
    </row>
    <row r="525" spans="1:8" x14ac:dyDescent="0.2">
      <c r="A525" s="8"/>
      <c r="B525" s="8"/>
      <c r="C525" s="8"/>
      <c r="D525" s="8"/>
      <c r="E525" s="8"/>
      <c r="F525" s="8"/>
      <c r="G525" s="8"/>
      <c r="H525" s="8"/>
    </row>
    <row r="526" spans="1:8" x14ac:dyDescent="0.2">
      <c r="A526" s="8"/>
      <c r="B526" s="8"/>
      <c r="C526" s="8"/>
      <c r="D526" s="8"/>
      <c r="E526" s="8"/>
      <c r="F526" s="8"/>
      <c r="G526" s="8"/>
      <c r="H526" s="8"/>
    </row>
    <row r="527" spans="1:8" x14ac:dyDescent="0.2">
      <c r="A527" s="8"/>
      <c r="B527" s="8"/>
      <c r="C527" s="8"/>
      <c r="D527" s="8"/>
      <c r="E527" s="8"/>
      <c r="F527" s="8"/>
      <c r="G527" s="8"/>
      <c r="H527" s="8"/>
    </row>
    <row r="528" spans="1:8" x14ac:dyDescent="0.2">
      <c r="A528" s="8"/>
      <c r="B528" s="8"/>
      <c r="C528" s="8"/>
      <c r="D528" s="8"/>
      <c r="E528" s="8"/>
      <c r="F528" s="8"/>
      <c r="G528" s="8"/>
      <c r="H528" s="8"/>
    </row>
    <row r="529" spans="1:8" x14ac:dyDescent="0.2">
      <c r="A529" s="8"/>
      <c r="B529" s="8"/>
      <c r="C529" s="8"/>
      <c r="D529" s="8"/>
      <c r="E529" s="8"/>
      <c r="F529" s="8"/>
      <c r="G529" s="8"/>
      <c r="H529" s="8"/>
    </row>
    <row r="530" spans="1:8" x14ac:dyDescent="0.2">
      <c r="A530" s="8"/>
      <c r="B530" s="8"/>
      <c r="C530" s="8"/>
      <c r="D530" s="8"/>
      <c r="E530" s="8"/>
      <c r="F530" s="8"/>
      <c r="G530" s="8"/>
      <c r="H530" s="8"/>
    </row>
    <row r="531" spans="1:8" x14ac:dyDescent="0.2">
      <c r="A531" s="8"/>
      <c r="B531" s="8"/>
      <c r="C531" s="8"/>
      <c r="D531" s="8"/>
      <c r="E531" s="8"/>
      <c r="F531" s="8"/>
      <c r="G531" s="8"/>
      <c r="H531" s="8"/>
    </row>
    <row r="532" spans="1:8" x14ac:dyDescent="0.2">
      <c r="A532" s="8"/>
      <c r="B532" s="8"/>
      <c r="C532" s="8"/>
      <c r="D532" s="8"/>
      <c r="E532" s="8"/>
      <c r="F532" s="8"/>
      <c r="G532" s="8"/>
      <c r="H532" s="8"/>
    </row>
    <row r="533" spans="1:8" x14ac:dyDescent="0.2">
      <c r="A533" s="8"/>
      <c r="B533" s="8"/>
      <c r="C533" s="8"/>
      <c r="D533" s="8"/>
      <c r="E533" s="8"/>
      <c r="F533" s="8"/>
      <c r="G533" s="8"/>
      <c r="H533" s="8"/>
    </row>
    <row r="534" spans="1:8" x14ac:dyDescent="0.2">
      <c r="A534" s="8"/>
      <c r="B534" s="8"/>
      <c r="C534" s="8"/>
      <c r="D534" s="8"/>
      <c r="E534" s="8"/>
      <c r="F534" s="8"/>
      <c r="G534" s="8"/>
      <c r="H534" s="8"/>
    </row>
    <row r="535" spans="1:8" x14ac:dyDescent="0.2">
      <c r="A535" s="8"/>
      <c r="B535" s="8"/>
      <c r="C535" s="8"/>
      <c r="D535" s="8"/>
      <c r="E535" s="8"/>
      <c r="F535" s="8"/>
      <c r="G535" s="8"/>
      <c r="H535" s="8"/>
    </row>
    <row r="536" spans="1:8" x14ac:dyDescent="0.2">
      <c r="A536" s="8"/>
      <c r="B536" s="8"/>
      <c r="C536" s="8"/>
      <c r="D536" s="8"/>
      <c r="E536" s="8"/>
      <c r="F536" s="8"/>
      <c r="G536" s="8"/>
      <c r="H536" s="8"/>
    </row>
    <row r="537" spans="1:8" x14ac:dyDescent="0.2">
      <c r="A537" s="8"/>
      <c r="B537" s="8"/>
      <c r="C537" s="8"/>
      <c r="D537" s="8"/>
      <c r="E537" s="8"/>
      <c r="F537" s="8"/>
      <c r="G537" s="8"/>
      <c r="H537" s="8"/>
    </row>
    <row r="538" spans="1:8" x14ac:dyDescent="0.2">
      <c r="A538" s="8"/>
      <c r="B538" s="8"/>
      <c r="C538" s="8"/>
      <c r="D538" s="8"/>
      <c r="E538" s="8"/>
      <c r="F538" s="8"/>
      <c r="G538" s="8"/>
      <c r="H538" s="8"/>
    </row>
    <row r="539" spans="1:8" x14ac:dyDescent="0.2">
      <c r="A539" s="8"/>
      <c r="B539" s="8"/>
      <c r="C539" s="8"/>
      <c r="D539" s="8"/>
      <c r="E539" s="8"/>
      <c r="F539" s="8"/>
      <c r="G539" s="8"/>
      <c r="H539" s="8"/>
    </row>
    <row r="540" spans="1:8" x14ac:dyDescent="0.2">
      <c r="A540" s="8"/>
      <c r="B540" s="8"/>
      <c r="C540" s="8"/>
      <c r="D540" s="8"/>
      <c r="E540" s="8"/>
      <c r="F540" s="8"/>
      <c r="G540" s="8"/>
      <c r="H540" s="8"/>
    </row>
    <row r="541" spans="1:8" x14ac:dyDescent="0.2">
      <c r="A541" s="8"/>
      <c r="B541" s="8"/>
      <c r="C541" s="8"/>
      <c r="D541" s="8"/>
      <c r="E541" s="8"/>
      <c r="F541" s="8"/>
      <c r="G541" s="8"/>
      <c r="H541" s="8"/>
    </row>
    <row r="542" spans="1:8" x14ac:dyDescent="0.2">
      <c r="A542" s="8"/>
      <c r="B542" s="8"/>
      <c r="C542" s="8"/>
      <c r="D542" s="8"/>
      <c r="E542" s="8"/>
      <c r="F542" s="8"/>
      <c r="G542" s="8"/>
      <c r="H542" s="8"/>
    </row>
    <row r="543" spans="1:8" x14ac:dyDescent="0.2">
      <c r="A543" s="8"/>
      <c r="B543" s="8"/>
      <c r="C543" s="8"/>
      <c r="D543" s="8"/>
      <c r="E543" s="8"/>
      <c r="F543" s="8"/>
      <c r="G543" s="8"/>
      <c r="H543" s="8"/>
    </row>
    <row r="544" spans="1:8" x14ac:dyDescent="0.2">
      <c r="A544" s="8"/>
      <c r="B544" s="8"/>
      <c r="C544" s="8"/>
      <c r="D544" s="8"/>
      <c r="E544" s="8"/>
      <c r="F544" s="8"/>
      <c r="G544" s="8"/>
      <c r="H544" s="8"/>
    </row>
    <row r="545" spans="1:8" x14ac:dyDescent="0.2">
      <c r="A545" s="8"/>
      <c r="B545" s="8"/>
      <c r="C545" s="8"/>
      <c r="D545" s="8"/>
      <c r="E545" s="8"/>
      <c r="F545" s="8"/>
      <c r="G545" s="8"/>
      <c r="H545" s="8"/>
    </row>
    <row r="546" spans="1:8" x14ac:dyDescent="0.2">
      <c r="A546" s="8"/>
      <c r="B546" s="8"/>
      <c r="C546" s="8"/>
      <c r="D546" s="8"/>
      <c r="E546" s="8"/>
      <c r="F546" s="8"/>
      <c r="G546" s="8"/>
      <c r="H546" s="8"/>
    </row>
    <row r="547" spans="1:8" x14ac:dyDescent="0.2">
      <c r="A547" s="8"/>
      <c r="B547" s="8"/>
      <c r="C547" s="8"/>
      <c r="D547" s="8"/>
      <c r="E547" s="8"/>
      <c r="F547" s="8"/>
      <c r="G547" s="8"/>
      <c r="H547" s="8"/>
    </row>
    <row r="548" spans="1:8" x14ac:dyDescent="0.2">
      <c r="A548" s="8"/>
      <c r="B548" s="8"/>
      <c r="C548" s="8"/>
      <c r="D548" s="8"/>
      <c r="E548" s="8"/>
      <c r="F548" s="8"/>
      <c r="G548" s="8"/>
      <c r="H548" s="8"/>
    </row>
    <row r="549" spans="1:8" x14ac:dyDescent="0.2">
      <c r="A549" s="8"/>
      <c r="B549" s="8"/>
      <c r="C549" s="8"/>
      <c r="D549" s="8"/>
      <c r="E549" s="8"/>
      <c r="F549" s="8"/>
      <c r="G549" s="8"/>
      <c r="H549" s="8"/>
    </row>
    <row r="550" spans="1:8" x14ac:dyDescent="0.2">
      <c r="A550" s="8"/>
      <c r="B550" s="8"/>
      <c r="C550" s="8"/>
      <c r="D550" s="8"/>
      <c r="E550" s="8"/>
      <c r="F550" s="8"/>
      <c r="G550" s="8"/>
      <c r="H550" s="8"/>
    </row>
    <row r="551" spans="1:8" x14ac:dyDescent="0.2">
      <c r="A551" s="8"/>
      <c r="B551" s="8"/>
      <c r="C551" s="8"/>
      <c r="D551" s="8"/>
      <c r="E551" s="8"/>
      <c r="F551" s="8"/>
      <c r="G551" s="8"/>
      <c r="H551" s="8"/>
    </row>
    <row r="552" spans="1:8" x14ac:dyDescent="0.2">
      <c r="A552" s="8"/>
      <c r="B552" s="8"/>
      <c r="C552" s="8"/>
      <c r="D552" s="8"/>
      <c r="E552" s="8"/>
      <c r="F552" s="8"/>
      <c r="G552" s="8"/>
      <c r="H552" s="8"/>
    </row>
    <row r="553" spans="1:8" x14ac:dyDescent="0.2">
      <c r="A553" s="8"/>
      <c r="B553" s="8"/>
      <c r="C553" s="8"/>
      <c r="D553" s="8"/>
      <c r="E553" s="8"/>
      <c r="F553" s="8"/>
      <c r="G553" s="8"/>
      <c r="H553" s="8"/>
    </row>
    <row r="554" spans="1:8" x14ac:dyDescent="0.2">
      <c r="A554" s="8"/>
      <c r="B554" s="8"/>
      <c r="C554" s="8"/>
      <c r="D554" s="8"/>
      <c r="E554" s="8"/>
      <c r="F554" s="8"/>
      <c r="G554" s="8"/>
      <c r="H554" s="8"/>
    </row>
    <row r="555" spans="1:8" x14ac:dyDescent="0.2">
      <c r="A555" s="8"/>
      <c r="B555" s="8"/>
      <c r="C555" s="8"/>
      <c r="D555" s="8"/>
      <c r="E555" s="8"/>
      <c r="F555" s="8"/>
      <c r="G555" s="8"/>
      <c r="H555" s="8"/>
    </row>
    <row r="556" spans="1:8" x14ac:dyDescent="0.2">
      <c r="A556" s="8"/>
      <c r="B556" s="8"/>
      <c r="C556" s="8"/>
      <c r="D556" s="8"/>
      <c r="E556" s="8"/>
      <c r="F556" s="8"/>
      <c r="G556" s="8"/>
      <c r="H556" s="8"/>
    </row>
    <row r="557" spans="1:8" x14ac:dyDescent="0.2">
      <c r="A557" s="8"/>
      <c r="B557" s="8"/>
      <c r="C557" s="8"/>
      <c r="D557" s="8"/>
      <c r="E557" s="8"/>
      <c r="F557" s="8"/>
      <c r="G557" s="8"/>
      <c r="H557" s="8"/>
    </row>
    <row r="558" spans="1:8" x14ac:dyDescent="0.2">
      <c r="A558" s="8"/>
      <c r="B558" s="8"/>
      <c r="C558" s="8"/>
      <c r="D558" s="8"/>
      <c r="E558" s="8"/>
      <c r="F558" s="8"/>
      <c r="G558" s="8"/>
      <c r="H558" s="8"/>
    </row>
    <row r="559" spans="1:8" x14ac:dyDescent="0.2">
      <c r="A559" s="8"/>
      <c r="B559" s="8"/>
      <c r="C559" s="8"/>
      <c r="D559" s="8"/>
      <c r="E559" s="8"/>
      <c r="F559" s="8"/>
      <c r="G559" s="8"/>
      <c r="H559" s="8"/>
    </row>
    <row r="560" spans="1:8" x14ac:dyDescent="0.2">
      <c r="A560" s="8"/>
      <c r="B560" s="8"/>
      <c r="C560" s="8"/>
      <c r="D560" s="8"/>
      <c r="E560" s="8"/>
      <c r="F560" s="8"/>
      <c r="G560" s="8"/>
      <c r="H560" s="8"/>
    </row>
    <row r="561" spans="1:8" x14ac:dyDescent="0.2">
      <c r="A561" s="8"/>
      <c r="B561" s="8"/>
      <c r="C561" s="8"/>
      <c r="D561" s="8"/>
      <c r="E561" s="8"/>
      <c r="F561" s="8"/>
      <c r="G561" s="8"/>
      <c r="H561" s="8"/>
    </row>
    <row r="562" spans="1:8" x14ac:dyDescent="0.2">
      <c r="A562" s="8"/>
      <c r="B562" s="8"/>
      <c r="C562" s="8"/>
      <c r="D562" s="8"/>
      <c r="E562" s="8"/>
      <c r="F562" s="8"/>
      <c r="G562" s="8"/>
      <c r="H562" s="8"/>
    </row>
    <row r="563" spans="1:8" x14ac:dyDescent="0.2">
      <c r="A563" s="8"/>
      <c r="B563" s="8"/>
      <c r="C563" s="8"/>
      <c r="D563" s="8"/>
      <c r="E563" s="8"/>
      <c r="F563" s="8"/>
      <c r="G563" s="8"/>
      <c r="H563" s="8"/>
    </row>
    <row r="564" spans="1:8" x14ac:dyDescent="0.2">
      <c r="A564" s="8"/>
      <c r="B564" s="8"/>
      <c r="C564" s="8"/>
      <c r="D564" s="8"/>
      <c r="E564" s="8"/>
      <c r="F564" s="8"/>
      <c r="G564" s="8"/>
      <c r="H564" s="8"/>
    </row>
    <row r="565" spans="1:8" x14ac:dyDescent="0.2">
      <c r="A565" s="8"/>
      <c r="B565" s="8"/>
      <c r="C565" s="8"/>
      <c r="D565" s="8"/>
      <c r="E565" s="8"/>
      <c r="F565" s="8"/>
      <c r="G565" s="8"/>
      <c r="H565" s="8"/>
    </row>
    <row r="566" spans="1:8" x14ac:dyDescent="0.2">
      <c r="A566" s="8"/>
      <c r="B566" s="8"/>
      <c r="C566" s="8"/>
      <c r="D566" s="8"/>
      <c r="E566" s="8"/>
      <c r="F566" s="8"/>
      <c r="G566" s="8"/>
      <c r="H566" s="8"/>
    </row>
    <row r="567" spans="1:8" x14ac:dyDescent="0.2">
      <c r="A567" s="8"/>
      <c r="B567" s="8"/>
      <c r="C567" s="8"/>
      <c r="D567" s="8"/>
      <c r="E567" s="8"/>
      <c r="F567" s="8"/>
      <c r="G567" s="8"/>
      <c r="H567" s="8"/>
    </row>
    <row r="568" spans="1:8" x14ac:dyDescent="0.2">
      <c r="A568" s="8"/>
      <c r="B568" s="8"/>
      <c r="C568" s="8"/>
      <c r="D568" s="8"/>
      <c r="E568" s="8"/>
      <c r="F568" s="8"/>
      <c r="G568" s="8"/>
      <c r="H568" s="8"/>
    </row>
    <row r="569" spans="1:8" x14ac:dyDescent="0.2">
      <c r="A569" s="8"/>
      <c r="B569" s="8"/>
      <c r="C569" s="8"/>
      <c r="D569" s="8"/>
      <c r="E569" s="8"/>
      <c r="F569" s="8"/>
      <c r="G569" s="8"/>
      <c r="H569" s="8"/>
    </row>
    <row r="570" spans="1:8" x14ac:dyDescent="0.2">
      <c r="A570" s="8"/>
      <c r="B570" s="8"/>
      <c r="C570" s="8"/>
      <c r="D570" s="8"/>
      <c r="E570" s="8"/>
      <c r="F570" s="8"/>
      <c r="G570" s="8"/>
      <c r="H570" s="8"/>
    </row>
    <row r="571" spans="1:8" x14ac:dyDescent="0.2">
      <c r="A571" s="8"/>
      <c r="B571" s="8"/>
      <c r="C571" s="8"/>
      <c r="D571" s="8"/>
      <c r="E571" s="8"/>
      <c r="F571" s="8"/>
      <c r="G571" s="8"/>
      <c r="H571" s="8"/>
    </row>
    <row r="572" spans="1:8" x14ac:dyDescent="0.2">
      <c r="A572" s="8"/>
      <c r="B572" s="8"/>
      <c r="C572" s="8"/>
      <c r="D572" s="8"/>
      <c r="E572" s="8"/>
      <c r="F572" s="8"/>
      <c r="G572" s="8"/>
      <c r="H572" s="8"/>
    </row>
    <row r="573" spans="1:8" x14ac:dyDescent="0.2">
      <c r="A573" s="8"/>
      <c r="B573" s="8"/>
      <c r="C573" s="8"/>
      <c r="D573" s="8"/>
      <c r="E573" s="8"/>
      <c r="F573" s="8"/>
      <c r="G573" s="8"/>
      <c r="H573" s="8"/>
    </row>
    <row r="574" spans="1:8" x14ac:dyDescent="0.2">
      <c r="A574" s="8"/>
      <c r="B574" s="8"/>
      <c r="C574" s="8"/>
      <c r="D574" s="8"/>
      <c r="E574" s="8"/>
      <c r="F574" s="8"/>
      <c r="G574" s="8"/>
      <c r="H574" s="8"/>
    </row>
    <row r="575" spans="1:8" x14ac:dyDescent="0.2">
      <c r="A575" s="8"/>
      <c r="B575" s="8"/>
      <c r="C575" s="8"/>
      <c r="D575" s="8"/>
      <c r="E575" s="8"/>
      <c r="F575" s="8"/>
      <c r="G575" s="8"/>
      <c r="H575" s="8"/>
    </row>
    <row r="576" spans="1:8" x14ac:dyDescent="0.2">
      <c r="A576" s="8"/>
      <c r="B576" s="8"/>
      <c r="C576" s="8"/>
      <c r="D576" s="8"/>
      <c r="E576" s="8"/>
      <c r="F576" s="8"/>
      <c r="G576" s="8"/>
      <c r="H576" s="8"/>
    </row>
    <row r="577" spans="1:8" x14ac:dyDescent="0.2">
      <c r="A577" s="8"/>
      <c r="B577" s="8"/>
      <c r="C577" s="8"/>
      <c r="D577" s="8"/>
      <c r="E577" s="8"/>
      <c r="F577" s="8"/>
      <c r="G577" s="8"/>
      <c r="H577" s="8"/>
    </row>
    <row r="578" spans="1:8" x14ac:dyDescent="0.2">
      <c r="A578" s="8"/>
      <c r="B578" s="8"/>
      <c r="C578" s="8"/>
      <c r="D578" s="8"/>
      <c r="E578" s="8"/>
      <c r="F578" s="8"/>
      <c r="G578" s="8"/>
      <c r="H578" s="8"/>
    </row>
    <row r="579" spans="1:8" x14ac:dyDescent="0.2">
      <c r="A579" s="8"/>
      <c r="B579" s="8"/>
      <c r="C579" s="8"/>
      <c r="D579" s="8"/>
      <c r="E579" s="8"/>
      <c r="F579" s="8"/>
      <c r="G579" s="8"/>
      <c r="H579" s="8"/>
    </row>
    <row r="580" spans="1:8" x14ac:dyDescent="0.2">
      <c r="A580" s="8"/>
      <c r="B580" s="8"/>
      <c r="C580" s="8"/>
      <c r="D580" s="8"/>
      <c r="E580" s="8"/>
      <c r="F580" s="8"/>
      <c r="G580" s="8"/>
      <c r="H580" s="8"/>
    </row>
    <row r="581" spans="1:8" x14ac:dyDescent="0.2">
      <c r="A581" s="8"/>
      <c r="B581" s="8"/>
      <c r="C581" s="8"/>
      <c r="D581" s="8"/>
      <c r="E581" s="8"/>
      <c r="F581" s="8"/>
      <c r="G581" s="8"/>
      <c r="H581" s="8"/>
    </row>
    <row r="582" spans="1:8" x14ac:dyDescent="0.2">
      <c r="A582" s="8"/>
      <c r="B582" s="8"/>
      <c r="C582" s="8"/>
      <c r="D582" s="8"/>
      <c r="E582" s="8"/>
      <c r="F582" s="8"/>
      <c r="G582" s="8"/>
      <c r="H582" s="8"/>
    </row>
    <row r="583" spans="1:8" x14ac:dyDescent="0.2">
      <c r="A583" s="8"/>
      <c r="B583" s="8"/>
      <c r="C583" s="8"/>
      <c r="D583" s="8"/>
      <c r="E583" s="8"/>
      <c r="F583" s="8"/>
      <c r="G583" s="8"/>
      <c r="H583" s="8"/>
    </row>
    <row r="584" spans="1:8" x14ac:dyDescent="0.2">
      <c r="A584" s="8"/>
      <c r="B584" s="8"/>
      <c r="C584" s="8"/>
      <c r="D584" s="8"/>
      <c r="E584" s="8"/>
      <c r="F584" s="8"/>
      <c r="G584" s="8"/>
      <c r="H584" s="8"/>
    </row>
    <row r="585" spans="1:8" x14ac:dyDescent="0.2">
      <c r="A585" s="8"/>
      <c r="B585" s="8"/>
      <c r="C585" s="8"/>
      <c r="D585" s="8"/>
      <c r="E585" s="8"/>
      <c r="F585" s="8"/>
      <c r="G585" s="8"/>
      <c r="H585" s="8"/>
    </row>
    <row r="586" spans="1:8" x14ac:dyDescent="0.2">
      <c r="A586" s="8"/>
      <c r="B586" s="8"/>
      <c r="C586" s="8"/>
      <c r="D586" s="8"/>
      <c r="E586" s="8"/>
      <c r="F586" s="8"/>
      <c r="G586" s="8"/>
      <c r="H586" s="8"/>
    </row>
    <row r="587" spans="1:8" x14ac:dyDescent="0.2">
      <c r="A587" s="8"/>
      <c r="B587" s="8"/>
      <c r="C587" s="8"/>
      <c r="D587" s="8"/>
      <c r="E587" s="8"/>
      <c r="F587" s="8"/>
      <c r="G587" s="8"/>
      <c r="H587" s="8"/>
    </row>
    <row r="588" spans="1:8" x14ac:dyDescent="0.2">
      <c r="A588" s="8"/>
      <c r="B588" s="8"/>
      <c r="C588" s="8"/>
      <c r="D588" s="8"/>
      <c r="E588" s="8"/>
      <c r="F588" s="8"/>
      <c r="G588" s="8"/>
      <c r="H588" s="8"/>
    </row>
    <row r="589" spans="1:8" x14ac:dyDescent="0.2">
      <c r="A589" s="8"/>
      <c r="B589" s="8"/>
      <c r="C589" s="8"/>
      <c r="D589" s="8"/>
      <c r="E589" s="8"/>
      <c r="F589" s="8"/>
      <c r="G589" s="8"/>
      <c r="H589" s="8"/>
    </row>
    <row r="590" spans="1:8" x14ac:dyDescent="0.2">
      <c r="A590" s="8"/>
      <c r="B590" s="8"/>
      <c r="C590" s="8"/>
      <c r="D590" s="8"/>
      <c r="E590" s="8"/>
      <c r="F590" s="8"/>
      <c r="G590" s="8"/>
      <c r="H590" s="8"/>
    </row>
    <row r="591" spans="1:8" x14ac:dyDescent="0.2">
      <c r="A591" s="8"/>
      <c r="B591" s="8"/>
      <c r="C591" s="8"/>
      <c r="D591" s="8"/>
      <c r="E591" s="8"/>
      <c r="F591" s="8"/>
      <c r="G591" s="8"/>
      <c r="H591" s="8"/>
    </row>
    <row r="592" spans="1:8" x14ac:dyDescent="0.2">
      <c r="A592" s="8"/>
      <c r="B592" s="8"/>
      <c r="C592" s="8"/>
      <c r="D592" s="8"/>
      <c r="E592" s="8"/>
      <c r="F592" s="8"/>
      <c r="G592" s="8"/>
      <c r="H592" s="8"/>
    </row>
    <row r="593" spans="1:8" x14ac:dyDescent="0.2">
      <c r="A593" s="8"/>
      <c r="B593" s="8"/>
      <c r="C593" s="8"/>
      <c r="D593" s="8"/>
      <c r="E593" s="8"/>
      <c r="F593" s="8"/>
      <c r="G593" s="8"/>
      <c r="H593" s="8"/>
    </row>
    <row r="594" spans="1:8" x14ac:dyDescent="0.2">
      <c r="A594" s="8"/>
      <c r="B594" s="8"/>
      <c r="C594" s="8"/>
      <c r="D594" s="8"/>
      <c r="E594" s="8"/>
      <c r="F594" s="8"/>
      <c r="G594" s="8"/>
      <c r="H594" s="8"/>
    </row>
    <row r="595" spans="1:8" x14ac:dyDescent="0.2">
      <c r="A595" s="8"/>
      <c r="B595" s="8"/>
      <c r="C595" s="8"/>
      <c r="D595" s="8"/>
      <c r="E595" s="8"/>
      <c r="F595" s="8"/>
      <c r="G595" s="8"/>
      <c r="H595" s="8"/>
    </row>
    <row r="596" spans="1:8" x14ac:dyDescent="0.2">
      <c r="A596" s="8"/>
      <c r="B596" s="8"/>
      <c r="C596" s="8"/>
      <c r="D596" s="8"/>
      <c r="E596" s="8"/>
      <c r="F596" s="8"/>
      <c r="G596" s="8"/>
      <c r="H596" s="8"/>
    </row>
    <row r="597" spans="1:8" x14ac:dyDescent="0.2">
      <c r="A597" s="8"/>
      <c r="B597" s="8"/>
      <c r="C597" s="8"/>
      <c r="D597" s="8"/>
      <c r="E597" s="8"/>
      <c r="F597" s="8"/>
      <c r="G597" s="8"/>
      <c r="H597" s="8"/>
    </row>
    <row r="598" spans="1:8" x14ac:dyDescent="0.2">
      <c r="A598" s="8"/>
      <c r="B598" s="8"/>
      <c r="C598" s="8"/>
      <c r="D598" s="8"/>
      <c r="E598" s="8"/>
      <c r="F598" s="8"/>
      <c r="G598" s="8"/>
      <c r="H598" s="8"/>
    </row>
    <row r="599" spans="1:8" x14ac:dyDescent="0.2">
      <c r="A599" s="8"/>
      <c r="B599" s="8"/>
      <c r="C599" s="8"/>
      <c r="D599" s="8"/>
      <c r="E599" s="8"/>
      <c r="F599" s="8"/>
      <c r="G599" s="8"/>
      <c r="H599" s="8"/>
    </row>
    <row r="600" spans="1:8" x14ac:dyDescent="0.2">
      <c r="A600" s="8"/>
      <c r="B600" s="8"/>
      <c r="C600" s="8"/>
      <c r="D600" s="8"/>
      <c r="E600" s="8"/>
      <c r="F600" s="8"/>
      <c r="G600" s="8"/>
      <c r="H600" s="8"/>
    </row>
    <row r="601" spans="1:8" x14ac:dyDescent="0.2">
      <c r="A601" s="8"/>
      <c r="B601" s="8"/>
      <c r="C601" s="8"/>
      <c r="D601" s="8"/>
      <c r="E601" s="8"/>
      <c r="F601" s="8"/>
      <c r="G601" s="8"/>
      <c r="H601" s="8"/>
    </row>
    <row r="602" spans="1:8" x14ac:dyDescent="0.2">
      <c r="A602" s="8"/>
      <c r="B602" s="8"/>
      <c r="C602" s="8"/>
      <c r="D602" s="8"/>
      <c r="E602" s="8"/>
      <c r="F602" s="8"/>
      <c r="G602" s="8"/>
      <c r="H602" s="8"/>
    </row>
    <row r="603" spans="1:8" x14ac:dyDescent="0.2">
      <c r="A603" s="8"/>
      <c r="B603" s="8"/>
      <c r="C603" s="8"/>
      <c r="D603" s="8"/>
      <c r="E603" s="8"/>
      <c r="F603" s="8"/>
      <c r="G603" s="8"/>
      <c r="H603" s="8"/>
    </row>
    <row r="604" spans="1:8" x14ac:dyDescent="0.2">
      <c r="A604" s="8"/>
      <c r="B604" s="8"/>
      <c r="C604" s="8"/>
      <c r="D604" s="8"/>
      <c r="E604" s="8"/>
      <c r="F604" s="8"/>
      <c r="G604" s="8"/>
      <c r="H604" s="8"/>
    </row>
    <row r="605" spans="1:8" x14ac:dyDescent="0.2">
      <c r="A605" s="8"/>
      <c r="B605" s="8"/>
      <c r="C605" s="8"/>
      <c r="D605" s="8"/>
      <c r="E605" s="8"/>
      <c r="F605" s="8"/>
      <c r="G605" s="8"/>
      <c r="H605" s="8"/>
    </row>
    <row r="606" spans="1:8" x14ac:dyDescent="0.2">
      <c r="A606" s="8"/>
      <c r="B606" s="8"/>
      <c r="C606" s="8"/>
      <c r="D606" s="8"/>
      <c r="E606" s="8"/>
      <c r="F606" s="8"/>
      <c r="G606" s="8"/>
      <c r="H606" s="8"/>
    </row>
    <row r="607" spans="1:8" x14ac:dyDescent="0.2">
      <c r="A607" s="8"/>
      <c r="B607" s="8"/>
      <c r="C607" s="8"/>
      <c r="D607" s="8"/>
      <c r="E607" s="8"/>
      <c r="F607" s="8"/>
      <c r="G607" s="8"/>
      <c r="H607" s="8"/>
    </row>
    <row r="608" spans="1:8" x14ac:dyDescent="0.2">
      <c r="A608" s="8"/>
      <c r="B608" s="8"/>
      <c r="C608" s="8"/>
      <c r="D608" s="8"/>
      <c r="E608" s="8"/>
      <c r="F608" s="8"/>
      <c r="G608" s="8"/>
      <c r="H608" s="8"/>
    </row>
    <row r="609" spans="1:8" x14ac:dyDescent="0.2">
      <c r="A609" s="8"/>
      <c r="B609" s="8"/>
      <c r="C609" s="8"/>
      <c r="D609" s="8"/>
      <c r="E609" s="8"/>
      <c r="F609" s="8"/>
      <c r="G609" s="8"/>
      <c r="H609" s="8"/>
    </row>
    <row r="610" spans="1:8" x14ac:dyDescent="0.2">
      <c r="A610" s="8"/>
      <c r="B610" s="8"/>
      <c r="C610" s="8"/>
      <c r="D610" s="8"/>
      <c r="E610" s="8"/>
      <c r="F610" s="8"/>
      <c r="G610" s="8"/>
      <c r="H610" s="8"/>
    </row>
    <row r="611" spans="1:8" x14ac:dyDescent="0.2">
      <c r="A611" s="8"/>
      <c r="B611" s="8"/>
      <c r="C611" s="8"/>
      <c r="D611" s="8"/>
      <c r="E611" s="8"/>
      <c r="F611" s="8"/>
      <c r="G611" s="8"/>
      <c r="H611" s="8"/>
    </row>
    <row r="612" spans="1:8" x14ac:dyDescent="0.2">
      <c r="A612" s="8"/>
      <c r="B612" s="8"/>
      <c r="C612" s="8"/>
      <c r="D612" s="8"/>
      <c r="E612" s="8"/>
      <c r="F612" s="8"/>
      <c r="G612" s="8"/>
      <c r="H612" s="8"/>
    </row>
    <row r="613" spans="1:8" x14ac:dyDescent="0.2">
      <c r="A613" s="8"/>
      <c r="B613" s="8"/>
      <c r="C613" s="8"/>
      <c r="D613" s="8"/>
      <c r="E613" s="8"/>
      <c r="F613" s="8"/>
      <c r="G613" s="8"/>
      <c r="H613" s="8"/>
    </row>
    <row r="614" spans="1:8" x14ac:dyDescent="0.2">
      <c r="A614" s="8"/>
      <c r="B614" s="8"/>
      <c r="C614" s="8"/>
      <c r="D614" s="8"/>
      <c r="E614" s="8"/>
      <c r="F614" s="8"/>
      <c r="G614" s="8"/>
      <c r="H614" s="8"/>
    </row>
    <row r="615" spans="1:8" x14ac:dyDescent="0.2">
      <c r="A615" s="8"/>
      <c r="B615" s="8"/>
      <c r="C615" s="8"/>
      <c r="D615" s="8"/>
      <c r="E615" s="8"/>
      <c r="F615" s="8"/>
      <c r="G615" s="8"/>
      <c r="H615" s="8"/>
    </row>
    <row r="616" spans="1:8" x14ac:dyDescent="0.2">
      <c r="A616" s="8"/>
      <c r="B616" s="8"/>
      <c r="C616" s="8"/>
      <c r="D616" s="8"/>
      <c r="E616" s="8"/>
      <c r="F616" s="8"/>
      <c r="G616" s="8"/>
      <c r="H616" s="8"/>
    </row>
    <row r="617" spans="1:8" x14ac:dyDescent="0.2">
      <c r="A617" s="8"/>
      <c r="B617" s="8"/>
      <c r="C617" s="8"/>
      <c r="D617" s="8"/>
      <c r="E617" s="8"/>
      <c r="F617" s="8"/>
      <c r="G617" s="8"/>
      <c r="H617" s="8"/>
    </row>
    <row r="618" spans="1:8" x14ac:dyDescent="0.2">
      <c r="A618" s="8"/>
      <c r="B618" s="8"/>
      <c r="C618" s="8"/>
      <c r="D618" s="8"/>
      <c r="E618" s="8"/>
      <c r="F618" s="8"/>
      <c r="G618" s="8"/>
      <c r="H618" s="8"/>
    </row>
    <row r="619" spans="1:8" x14ac:dyDescent="0.2">
      <c r="A619" s="8"/>
      <c r="B619" s="8"/>
      <c r="C619" s="8"/>
      <c r="D619" s="8"/>
      <c r="E619" s="8"/>
      <c r="F619" s="8"/>
      <c r="G619" s="8"/>
      <c r="H619" s="8"/>
    </row>
    <row r="620" spans="1:8" x14ac:dyDescent="0.2">
      <c r="A620" s="8"/>
      <c r="B620" s="8"/>
      <c r="C620" s="8"/>
      <c r="D620" s="8"/>
      <c r="E620" s="8"/>
      <c r="F620" s="8"/>
      <c r="G620" s="8"/>
      <c r="H620" s="8"/>
    </row>
    <row r="621" spans="1:8" x14ac:dyDescent="0.2">
      <c r="A621" s="8"/>
      <c r="B621" s="8"/>
      <c r="C621" s="8"/>
      <c r="D621" s="8"/>
      <c r="E621" s="8"/>
      <c r="F621" s="8"/>
      <c r="G621" s="8"/>
      <c r="H621" s="8"/>
    </row>
    <row r="622" spans="1:8" x14ac:dyDescent="0.2">
      <c r="A622" s="8"/>
      <c r="B622" s="8"/>
      <c r="C622" s="8"/>
      <c r="D622" s="8"/>
      <c r="E622" s="8"/>
      <c r="F622" s="8"/>
      <c r="G622" s="8"/>
      <c r="H622" s="8"/>
    </row>
    <row r="623" spans="1:8" x14ac:dyDescent="0.2">
      <c r="A623" s="8"/>
      <c r="B623" s="8"/>
      <c r="C623" s="8"/>
      <c r="D623" s="8"/>
      <c r="E623" s="8"/>
      <c r="F623" s="8"/>
      <c r="G623" s="8"/>
      <c r="H623" s="8"/>
    </row>
    <row r="624" spans="1:8" x14ac:dyDescent="0.2">
      <c r="A624" s="8"/>
      <c r="B624" s="8"/>
      <c r="C624" s="8"/>
      <c r="D624" s="8"/>
      <c r="E624" s="8"/>
      <c r="F624" s="8"/>
      <c r="G624" s="8"/>
      <c r="H624" s="8"/>
    </row>
    <row r="625" spans="1:8" x14ac:dyDescent="0.2">
      <c r="A625" s="8"/>
      <c r="B625" s="8"/>
      <c r="C625" s="8"/>
      <c r="D625" s="8"/>
      <c r="E625" s="8"/>
      <c r="F625" s="8"/>
      <c r="G625" s="8"/>
      <c r="H625" s="8"/>
    </row>
    <row r="626" spans="1:8" x14ac:dyDescent="0.2">
      <c r="A626" s="8"/>
      <c r="B626" s="8"/>
      <c r="C626" s="8"/>
      <c r="D626" s="8"/>
      <c r="E626" s="8"/>
      <c r="F626" s="8"/>
      <c r="G626" s="8"/>
      <c r="H626" s="8"/>
    </row>
    <row r="627" spans="1:8" x14ac:dyDescent="0.2">
      <c r="A627" s="8"/>
      <c r="B627" s="8"/>
      <c r="C627" s="8"/>
      <c r="D627" s="8"/>
      <c r="E627" s="8"/>
      <c r="F627" s="8"/>
      <c r="G627" s="8"/>
      <c r="H627" s="8"/>
    </row>
    <row r="628" spans="1:8" x14ac:dyDescent="0.2">
      <c r="A628" s="8"/>
      <c r="B628" s="8"/>
      <c r="C628" s="8"/>
      <c r="D628" s="8"/>
      <c r="E628" s="8"/>
      <c r="F628" s="8"/>
      <c r="G628" s="8"/>
      <c r="H628" s="8"/>
    </row>
    <row r="629" spans="1:8" x14ac:dyDescent="0.2">
      <c r="A629" s="8"/>
      <c r="B629" s="8"/>
      <c r="C629" s="8"/>
      <c r="D629" s="8"/>
      <c r="E629" s="8"/>
      <c r="F629" s="8"/>
      <c r="G629" s="8"/>
      <c r="H629" s="8"/>
    </row>
    <row r="630" spans="1:8" x14ac:dyDescent="0.2">
      <c r="A630" s="8"/>
      <c r="B630" s="8"/>
      <c r="C630" s="8"/>
      <c r="D630" s="8"/>
      <c r="E630" s="8"/>
      <c r="F630" s="8"/>
      <c r="G630" s="8"/>
      <c r="H630" s="8"/>
    </row>
    <row r="631" spans="1:8" x14ac:dyDescent="0.2">
      <c r="A631" s="8"/>
      <c r="B631" s="8"/>
      <c r="C631" s="8"/>
      <c r="D631" s="8"/>
      <c r="E631" s="8"/>
      <c r="F631" s="8"/>
      <c r="G631" s="8"/>
      <c r="H631" s="8"/>
    </row>
    <row r="632" spans="1:8" x14ac:dyDescent="0.2">
      <c r="A632" s="8"/>
      <c r="B632" s="8"/>
      <c r="C632" s="8"/>
      <c r="D632" s="8"/>
      <c r="E632" s="8"/>
      <c r="F632" s="8"/>
      <c r="G632" s="8"/>
      <c r="H632" s="8"/>
    </row>
    <row r="633" spans="1:8" x14ac:dyDescent="0.2">
      <c r="A633" s="8"/>
      <c r="B633" s="8"/>
      <c r="C633" s="8"/>
      <c r="D633" s="8"/>
      <c r="E633" s="8"/>
      <c r="F633" s="8"/>
      <c r="G633" s="8"/>
      <c r="H633" s="8"/>
    </row>
    <row r="634" spans="1:8" x14ac:dyDescent="0.2">
      <c r="A634" s="8"/>
      <c r="B634" s="8"/>
      <c r="C634" s="8"/>
      <c r="D634" s="8"/>
      <c r="E634" s="8"/>
      <c r="F634" s="8"/>
      <c r="G634" s="8"/>
      <c r="H634" s="8"/>
    </row>
    <row r="635" spans="1:8" x14ac:dyDescent="0.2">
      <c r="A635" s="8"/>
      <c r="B635" s="8"/>
      <c r="C635" s="8"/>
      <c r="D635" s="8"/>
      <c r="E635" s="8"/>
      <c r="F635" s="8"/>
      <c r="G635" s="8"/>
      <c r="H635" s="8"/>
    </row>
    <row r="636" spans="1:8" x14ac:dyDescent="0.2">
      <c r="A636" s="8"/>
      <c r="B636" s="8"/>
      <c r="C636" s="8"/>
      <c r="D636" s="8"/>
      <c r="E636" s="8"/>
      <c r="F636" s="8"/>
      <c r="G636" s="8"/>
      <c r="H636" s="8"/>
    </row>
    <row r="637" spans="1:8" x14ac:dyDescent="0.2">
      <c r="A637" s="8"/>
      <c r="B637" s="8"/>
      <c r="C637" s="8"/>
      <c r="D637" s="8"/>
      <c r="E637" s="8"/>
      <c r="F637" s="8"/>
      <c r="G637" s="8"/>
      <c r="H637" s="8"/>
    </row>
    <row r="638" spans="1:8" x14ac:dyDescent="0.2">
      <c r="A638" s="8"/>
      <c r="B638" s="8"/>
      <c r="C638" s="8"/>
      <c r="D638" s="8"/>
      <c r="E638" s="8"/>
      <c r="F638" s="8"/>
      <c r="G638" s="8"/>
      <c r="H638" s="8"/>
    </row>
    <row r="639" spans="1:8" x14ac:dyDescent="0.2">
      <c r="A639" s="8"/>
      <c r="B639" s="8"/>
      <c r="C639" s="8"/>
      <c r="D639" s="8"/>
      <c r="E639" s="8"/>
      <c r="F639" s="8"/>
      <c r="G639" s="8"/>
      <c r="H639" s="8"/>
    </row>
    <row r="640" spans="1:8" x14ac:dyDescent="0.2">
      <c r="A640" s="8"/>
      <c r="B640" s="8"/>
      <c r="C640" s="8"/>
      <c r="D640" s="8"/>
      <c r="E640" s="8"/>
      <c r="F640" s="8"/>
      <c r="G640" s="8"/>
      <c r="H640" s="8"/>
    </row>
    <row r="641" spans="1:8" x14ac:dyDescent="0.2">
      <c r="A641" s="8"/>
      <c r="B641" s="8"/>
      <c r="C641" s="8"/>
      <c r="D641" s="8"/>
      <c r="E641" s="8"/>
      <c r="F641" s="8"/>
      <c r="G641" s="8"/>
      <c r="H641" s="8"/>
    </row>
    <row r="642" spans="1:8" x14ac:dyDescent="0.2">
      <c r="A642" s="8"/>
      <c r="B642" s="8"/>
      <c r="C642" s="8"/>
      <c r="D642" s="8"/>
      <c r="E642" s="8"/>
      <c r="F642" s="8"/>
      <c r="G642" s="8"/>
      <c r="H642" s="8"/>
    </row>
    <row r="643" spans="1:8" x14ac:dyDescent="0.2">
      <c r="A643" s="8"/>
      <c r="B643" s="8"/>
      <c r="C643" s="8"/>
      <c r="D643" s="8"/>
      <c r="E643" s="8"/>
      <c r="F643" s="8"/>
      <c r="G643" s="8"/>
      <c r="H643" s="8"/>
    </row>
    <row r="644" spans="1:8" x14ac:dyDescent="0.2">
      <c r="A644" s="8"/>
      <c r="B644" s="8"/>
      <c r="C644" s="8"/>
      <c r="D644" s="8"/>
      <c r="E644" s="8"/>
      <c r="F644" s="8"/>
      <c r="G644" s="8"/>
      <c r="H644" s="8"/>
    </row>
    <row r="645" spans="1:8" x14ac:dyDescent="0.2">
      <c r="A645" s="8"/>
      <c r="B645" s="8"/>
      <c r="C645" s="8"/>
      <c r="D645" s="8"/>
      <c r="E645" s="8"/>
      <c r="F645" s="8"/>
      <c r="G645" s="8"/>
      <c r="H645" s="8"/>
    </row>
    <row r="646" spans="1:8" x14ac:dyDescent="0.2">
      <c r="A646" s="8"/>
      <c r="B646" s="8"/>
      <c r="C646" s="8"/>
      <c r="D646" s="8"/>
      <c r="E646" s="8"/>
      <c r="F646" s="8"/>
      <c r="G646" s="8"/>
      <c r="H646" s="8"/>
    </row>
    <row r="647" spans="1:8" x14ac:dyDescent="0.2">
      <c r="A647" s="8"/>
      <c r="B647" s="8"/>
      <c r="C647" s="8"/>
      <c r="D647" s="8"/>
      <c r="E647" s="8"/>
      <c r="F647" s="8"/>
      <c r="G647" s="8"/>
      <c r="H647" s="8"/>
    </row>
    <row r="648" spans="1:8" x14ac:dyDescent="0.2">
      <c r="A648" s="8"/>
      <c r="B648" s="8"/>
      <c r="C648" s="8"/>
      <c r="D648" s="8"/>
      <c r="E648" s="8"/>
      <c r="F648" s="8"/>
      <c r="G648" s="8"/>
      <c r="H648" s="8"/>
    </row>
    <row r="649" spans="1:8" x14ac:dyDescent="0.2">
      <c r="A649" s="8"/>
      <c r="B649" s="8"/>
      <c r="C649" s="8"/>
      <c r="D649" s="8"/>
      <c r="E649" s="8"/>
      <c r="F649" s="8"/>
      <c r="G649" s="8"/>
      <c r="H649" s="8"/>
    </row>
    <row r="650" spans="1:8" x14ac:dyDescent="0.2">
      <c r="A650" s="8"/>
      <c r="B650" s="8"/>
      <c r="C650" s="8"/>
      <c r="D650" s="8"/>
      <c r="E650" s="8"/>
      <c r="F650" s="8"/>
      <c r="G650" s="8"/>
      <c r="H650" s="8"/>
    </row>
    <row r="651" spans="1:8" x14ac:dyDescent="0.2">
      <c r="A651" s="8"/>
      <c r="B651" s="8"/>
      <c r="C651" s="8"/>
      <c r="D651" s="8"/>
      <c r="E651" s="8"/>
      <c r="F651" s="8"/>
      <c r="G651" s="8"/>
      <c r="H651" s="8"/>
    </row>
    <row r="652" spans="1:8" x14ac:dyDescent="0.2">
      <c r="A652" s="8"/>
      <c r="B652" s="8"/>
      <c r="C652" s="8"/>
      <c r="D652" s="8"/>
      <c r="E652" s="8"/>
      <c r="F652" s="8"/>
      <c r="G652" s="8"/>
      <c r="H652" s="8"/>
    </row>
    <row r="653" spans="1:8" x14ac:dyDescent="0.2">
      <c r="A653" s="8"/>
      <c r="B653" s="8"/>
      <c r="C653" s="8"/>
      <c r="D653" s="8"/>
      <c r="E653" s="8"/>
      <c r="F653" s="8"/>
      <c r="G653" s="8"/>
      <c r="H653" s="8"/>
    </row>
    <row r="654" spans="1:8" x14ac:dyDescent="0.2">
      <c r="A654" s="8"/>
      <c r="B654" s="8"/>
      <c r="C654" s="8"/>
      <c r="D654" s="8"/>
      <c r="E654" s="8"/>
      <c r="F654" s="8"/>
      <c r="G654" s="8"/>
      <c r="H654" s="8"/>
    </row>
    <row r="655" spans="1:8" x14ac:dyDescent="0.2">
      <c r="A655" s="8"/>
      <c r="B655" s="8"/>
      <c r="C655" s="8"/>
      <c r="D655" s="8"/>
      <c r="E655" s="8"/>
      <c r="F655" s="8"/>
      <c r="G655" s="8"/>
      <c r="H655" s="8"/>
    </row>
    <row r="656" spans="1:8" x14ac:dyDescent="0.2">
      <c r="A656" s="8"/>
      <c r="B656" s="8"/>
      <c r="C656" s="8"/>
      <c r="D656" s="8"/>
      <c r="E656" s="8"/>
      <c r="F656" s="8"/>
      <c r="G656" s="8"/>
      <c r="H656" s="8"/>
    </row>
    <row r="657" spans="1:8" x14ac:dyDescent="0.2">
      <c r="A657" s="8"/>
      <c r="B657" s="8"/>
      <c r="C657" s="8"/>
      <c r="D657" s="8"/>
      <c r="E657" s="8"/>
      <c r="F657" s="8"/>
      <c r="G657" s="8"/>
      <c r="H657" s="8"/>
    </row>
    <row r="658" spans="1:8" x14ac:dyDescent="0.2">
      <c r="A658" s="8"/>
      <c r="B658" s="8"/>
      <c r="C658" s="8"/>
      <c r="D658" s="8"/>
      <c r="E658" s="8"/>
      <c r="F658" s="8"/>
      <c r="G658" s="8"/>
      <c r="H658" s="8"/>
    </row>
    <row r="659" spans="1:8" x14ac:dyDescent="0.2">
      <c r="A659" s="8"/>
      <c r="B659" s="8"/>
      <c r="C659" s="8"/>
      <c r="D659" s="8"/>
      <c r="E659" s="8"/>
      <c r="F659" s="8"/>
      <c r="G659" s="8"/>
      <c r="H659" s="8"/>
    </row>
    <row r="660" spans="1:8" x14ac:dyDescent="0.2">
      <c r="A660" s="8"/>
      <c r="B660" s="8"/>
      <c r="C660" s="8"/>
      <c r="D660" s="8"/>
      <c r="E660" s="8"/>
      <c r="F660" s="8"/>
      <c r="G660" s="8"/>
      <c r="H660" s="8"/>
    </row>
    <row r="661" spans="1:8" x14ac:dyDescent="0.2">
      <c r="A661" s="8"/>
      <c r="B661" s="8"/>
      <c r="C661" s="8"/>
      <c r="D661" s="8"/>
      <c r="E661" s="8"/>
      <c r="F661" s="8"/>
      <c r="G661" s="8"/>
      <c r="H661" s="8"/>
    </row>
    <row r="662" spans="1:8" x14ac:dyDescent="0.2">
      <c r="A662" s="8"/>
      <c r="B662" s="8"/>
      <c r="C662" s="8"/>
      <c r="D662" s="8"/>
      <c r="E662" s="8"/>
      <c r="F662" s="8"/>
      <c r="G662" s="8"/>
      <c r="H662" s="8"/>
    </row>
    <row r="663" spans="1:8" x14ac:dyDescent="0.2">
      <c r="A663" s="8"/>
      <c r="B663" s="8"/>
      <c r="C663" s="8"/>
      <c r="D663" s="8"/>
      <c r="E663" s="8"/>
      <c r="F663" s="8"/>
      <c r="G663" s="8"/>
      <c r="H663" s="8"/>
    </row>
    <row r="664" spans="1:8" x14ac:dyDescent="0.2">
      <c r="A664" s="8"/>
      <c r="B664" s="8"/>
      <c r="C664" s="8"/>
      <c r="D664" s="8"/>
      <c r="E664" s="8"/>
      <c r="F664" s="8"/>
      <c r="G664" s="8"/>
      <c r="H664" s="8"/>
    </row>
    <row r="665" spans="1:8" x14ac:dyDescent="0.2">
      <c r="A665" s="8"/>
      <c r="B665" s="8"/>
      <c r="C665" s="8"/>
      <c r="D665" s="8"/>
      <c r="E665" s="8"/>
      <c r="F665" s="8"/>
      <c r="G665" s="8"/>
      <c r="H665" s="8"/>
    </row>
    <row r="666" spans="1:8" x14ac:dyDescent="0.2">
      <c r="A666" s="8"/>
      <c r="B666" s="8"/>
      <c r="C666" s="8"/>
      <c r="D666" s="8"/>
      <c r="E666" s="8"/>
      <c r="F666" s="8"/>
      <c r="G666" s="8"/>
      <c r="H666" s="8"/>
    </row>
    <row r="667" spans="1:8" x14ac:dyDescent="0.2">
      <c r="A667" s="8"/>
      <c r="B667" s="8"/>
      <c r="C667" s="8"/>
      <c r="D667" s="8"/>
      <c r="E667" s="8"/>
      <c r="F667" s="8"/>
      <c r="G667" s="8"/>
      <c r="H667" s="8"/>
    </row>
    <row r="668" spans="1:8" x14ac:dyDescent="0.2">
      <c r="A668" s="8"/>
      <c r="B668" s="8"/>
      <c r="C668" s="8"/>
      <c r="D668" s="8"/>
      <c r="E668" s="8"/>
      <c r="F668" s="8"/>
      <c r="G668" s="8"/>
      <c r="H668" s="8"/>
    </row>
    <row r="669" spans="1:8" x14ac:dyDescent="0.2">
      <c r="A669" s="8"/>
      <c r="B669" s="8"/>
      <c r="C669" s="8"/>
      <c r="D669" s="8"/>
      <c r="E669" s="8"/>
      <c r="F669" s="8"/>
      <c r="G669" s="8"/>
      <c r="H669" s="8"/>
    </row>
    <row r="670" spans="1:8" x14ac:dyDescent="0.2">
      <c r="A670" s="8"/>
      <c r="B670" s="8"/>
      <c r="C670" s="8"/>
      <c r="D670" s="8"/>
      <c r="E670" s="8"/>
      <c r="F670" s="8"/>
      <c r="G670" s="8"/>
      <c r="H670" s="8"/>
    </row>
    <row r="671" spans="1:8" x14ac:dyDescent="0.2">
      <c r="A671" s="8"/>
      <c r="B671" s="8"/>
      <c r="C671" s="8"/>
      <c r="D671" s="8"/>
      <c r="E671" s="8"/>
      <c r="F671" s="8"/>
      <c r="G671" s="8"/>
      <c r="H671" s="8"/>
    </row>
    <row r="672" spans="1:8" x14ac:dyDescent="0.2">
      <c r="A672" s="8"/>
      <c r="B672" s="8"/>
      <c r="C672" s="8"/>
      <c r="D672" s="8"/>
      <c r="E672" s="8"/>
      <c r="F672" s="8"/>
      <c r="G672" s="8"/>
      <c r="H672" s="8"/>
    </row>
    <row r="673" spans="1:8" x14ac:dyDescent="0.2">
      <c r="A673" s="8"/>
      <c r="B673" s="8"/>
      <c r="C673" s="8"/>
      <c r="D673" s="8"/>
      <c r="E673" s="8"/>
      <c r="F673" s="8"/>
      <c r="G673" s="8"/>
      <c r="H673" s="8"/>
    </row>
    <row r="674" spans="1:8" x14ac:dyDescent="0.2">
      <c r="A674" s="8"/>
      <c r="B674" s="8"/>
      <c r="C674" s="8"/>
      <c r="D674" s="8"/>
      <c r="E674" s="8"/>
      <c r="F674" s="8"/>
      <c r="G674" s="8"/>
      <c r="H674" s="8"/>
    </row>
    <row r="675" spans="1:8" x14ac:dyDescent="0.2">
      <c r="A675" s="8"/>
      <c r="B675" s="8"/>
      <c r="C675" s="8"/>
      <c r="D675" s="8"/>
      <c r="E675" s="8"/>
      <c r="F675" s="8"/>
      <c r="G675" s="8"/>
      <c r="H675" s="8"/>
    </row>
  </sheetData>
  <mergeCells count="9">
    <mergeCell ref="A55:A56"/>
    <mergeCell ref="B55:E56"/>
    <mergeCell ref="F55:F56"/>
    <mergeCell ref="A2:A3"/>
    <mergeCell ref="B2:B3"/>
    <mergeCell ref="C2:C3"/>
    <mergeCell ref="D2:D3"/>
    <mergeCell ref="E2:E3"/>
    <mergeCell ref="F2:F3"/>
  </mergeCells>
  <phoneticPr fontId="11" type="noConversion"/>
  <pageMargins left="0.74803149606299213" right="0.43307086614173229" top="0.98425196850393704" bottom="0.98425196850393704" header="0.51181102362204722" footer="0.51181102362204722"/>
  <pageSetup paperSize="9" firstPageNumber="8" orientation="portrait" useFirstPageNumber="1" r:id="rId1"/>
  <headerFooter alignWithMargins="0">
    <oddHeader>&amp;L&amp;"Arial Narrow,Bold"MAHWELERENG ROADS AND STORM-WATER
SCHEDULE A: ROADWORKS&amp;R&amp;"Arial Narrow,Regular"
&amp;"Arial Narrow,Bold"SECTION 1800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678"/>
  <sheetViews>
    <sheetView view="pageBreakPreview" zoomScaleNormal="100" zoomScaleSheetLayoutView="100" workbookViewId="0">
      <selection activeCell="D16" sqref="D16"/>
    </sheetView>
  </sheetViews>
  <sheetFormatPr defaultRowHeight="12.75" x14ac:dyDescent="0.2"/>
  <cols>
    <col min="1" max="1" width="8.28515625" style="188" customWidth="1"/>
    <col min="2" max="2" width="43.5703125" style="87" customWidth="1"/>
    <col min="3" max="3" width="8.85546875" style="87" customWidth="1"/>
    <col min="4" max="5" width="10.7109375" style="87" customWidth="1"/>
    <col min="6" max="6" width="12.28515625" style="457" customWidth="1"/>
    <col min="7" max="7" width="9.140625" style="87"/>
    <col min="8" max="8" width="9.5703125" style="87" customWidth="1"/>
    <col min="9" max="16384" width="9.140625" style="87"/>
  </cols>
  <sheetData>
    <row r="2" spans="1:6" x14ac:dyDescent="0.2">
      <c r="A2" s="777" t="s">
        <v>2</v>
      </c>
      <c r="B2" s="775" t="s">
        <v>3</v>
      </c>
      <c r="C2" s="777" t="s">
        <v>4</v>
      </c>
      <c r="D2" s="775" t="s">
        <v>5</v>
      </c>
      <c r="E2" s="777" t="s">
        <v>6</v>
      </c>
      <c r="F2" s="817" t="s">
        <v>7</v>
      </c>
    </row>
    <row r="3" spans="1:6" x14ac:dyDescent="0.2">
      <c r="A3" s="779"/>
      <c r="B3" s="782"/>
      <c r="C3" s="779"/>
      <c r="D3" s="782"/>
      <c r="E3" s="779"/>
      <c r="F3" s="818"/>
    </row>
    <row r="4" spans="1:6" x14ac:dyDescent="0.2">
      <c r="A4" s="86"/>
      <c r="B4" s="85"/>
      <c r="C4" s="84"/>
      <c r="D4" s="61"/>
      <c r="E4" s="46"/>
      <c r="F4" s="43"/>
    </row>
    <row r="5" spans="1:6" x14ac:dyDescent="0.2">
      <c r="A5" s="216">
        <v>2100</v>
      </c>
      <c r="B5" s="244" t="s">
        <v>465</v>
      </c>
      <c r="C5" s="257"/>
      <c r="D5" s="257"/>
      <c r="E5" s="340"/>
      <c r="F5" s="240"/>
    </row>
    <row r="6" spans="1:6" x14ac:dyDescent="0.2">
      <c r="A6" s="216"/>
      <c r="B6" s="244"/>
      <c r="C6" s="257"/>
      <c r="D6" s="257"/>
      <c r="E6" s="340"/>
      <c r="F6" s="240"/>
    </row>
    <row r="7" spans="1:6" x14ac:dyDescent="0.2">
      <c r="A7" s="216" t="s">
        <v>560</v>
      </c>
      <c r="B7" s="519" t="s">
        <v>561</v>
      </c>
      <c r="C7" s="520"/>
      <c r="D7" s="518"/>
      <c r="E7" s="340"/>
      <c r="F7" s="240"/>
    </row>
    <row r="8" spans="1:6" x14ac:dyDescent="0.2">
      <c r="A8" s="520"/>
      <c r="B8" s="519" t="s">
        <v>413</v>
      </c>
      <c r="C8" s="520"/>
      <c r="D8" s="518"/>
      <c r="E8" s="340"/>
      <c r="F8" s="240"/>
    </row>
    <row r="9" spans="1:6" x14ac:dyDescent="0.2">
      <c r="A9" s="520"/>
      <c r="B9" s="519" t="s">
        <v>562</v>
      </c>
      <c r="C9" s="520"/>
      <c r="D9" s="518"/>
      <c r="E9" s="340"/>
      <c r="F9" s="240"/>
    </row>
    <row r="10" spans="1:6" x14ac:dyDescent="0.2">
      <c r="A10" s="520"/>
      <c r="B10" s="519" t="s">
        <v>415</v>
      </c>
      <c r="C10" s="520"/>
      <c r="D10" s="518"/>
      <c r="E10" s="340"/>
      <c r="F10" s="240"/>
    </row>
    <row r="11" spans="1:6" x14ac:dyDescent="0.2">
      <c r="A11" s="520"/>
      <c r="B11" s="519" t="s">
        <v>416</v>
      </c>
      <c r="C11" s="520" t="s">
        <v>42</v>
      </c>
      <c r="D11" s="766">
        <f>(850*2*2)+1200</f>
        <v>4600</v>
      </c>
      <c r="E11" s="566"/>
      <c r="F11" s="567"/>
    </row>
    <row r="12" spans="1:6" x14ac:dyDescent="0.2">
      <c r="A12" s="520"/>
      <c r="B12" s="519"/>
      <c r="C12" s="520"/>
      <c r="D12" s="520"/>
      <c r="E12" s="566"/>
      <c r="F12" s="567"/>
    </row>
    <row r="13" spans="1:6" x14ac:dyDescent="0.2">
      <c r="A13" s="520"/>
      <c r="B13" s="519" t="s">
        <v>417</v>
      </c>
      <c r="C13" s="520" t="s">
        <v>42</v>
      </c>
      <c r="D13" s="520">
        <v>60</v>
      </c>
      <c r="E13" s="566"/>
      <c r="F13" s="567"/>
    </row>
    <row r="14" spans="1:6" x14ac:dyDescent="0.2">
      <c r="A14" s="520"/>
      <c r="B14" s="519"/>
      <c r="C14" s="520"/>
      <c r="D14" s="520"/>
      <c r="E14" s="566"/>
      <c r="F14" s="567"/>
    </row>
    <row r="15" spans="1:6" x14ac:dyDescent="0.2">
      <c r="A15" s="520"/>
      <c r="B15" s="519" t="s">
        <v>563</v>
      </c>
      <c r="C15" s="520"/>
      <c r="D15" s="520"/>
      <c r="E15" s="566"/>
      <c r="F15" s="567"/>
    </row>
    <row r="16" spans="1:6" x14ac:dyDescent="0.2">
      <c r="A16" s="520"/>
      <c r="B16" s="519" t="s">
        <v>419</v>
      </c>
      <c r="C16" s="520" t="s">
        <v>42</v>
      </c>
      <c r="D16" s="520">
        <f>(D11*0.25)+60</f>
        <v>1210</v>
      </c>
      <c r="E16" s="566"/>
      <c r="F16" s="567"/>
    </row>
    <row r="17" spans="1:7" x14ac:dyDescent="0.2">
      <c r="A17" s="216"/>
      <c r="B17" s="57"/>
      <c r="C17" s="7"/>
      <c r="D17" s="216"/>
      <c r="E17" s="341"/>
      <c r="F17" s="240"/>
    </row>
    <row r="18" spans="1:7" x14ac:dyDescent="0.2">
      <c r="A18" s="342">
        <v>21.03</v>
      </c>
      <c r="B18" s="277" t="s">
        <v>466</v>
      </c>
      <c r="C18" s="610"/>
      <c r="D18" s="617"/>
      <c r="E18" s="618"/>
      <c r="F18" s="619"/>
      <c r="G18" s="76"/>
    </row>
    <row r="19" spans="1:7" x14ac:dyDescent="0.2">
      <c r="A19" s="342"/>
      <c r="B19" s="277"/>
      <c r="C19" s="610"/>
      <c r="D19" s="617"/>
      <c r="E19" s="618"/>
      <c r="F19" s="619"/>
      <c r="G19" s="76"/>
    </row>
    <row r="20" spans="1:7" ht="27" customHeight="1" x14ac:dyDescent="0.2">
      <c r="A20" s="342"/>
      <c r="B20" s="609" t="s">
        <v>467</v>
      </c>
      <c r="C20" s="610"/>
      <c r="D20" s="617"/>
      <c r="E20" s="618"/>
      <c r="F20" s="619"/>
      <c r="G20" s="76"/>
    </row>
    <row r="21" spans="1:7" x14ac:dyDescent="0.2">
      <c r="A21" s="610"/>
      <c r="B21" s="609"/>
      <c r="C21" s="610"/>
      <c r="D21" s="617"/>
      <c r="E21" s="620"/>
      <c r="F21" s="621"/>
      <c r="G21" s="76"/>
    </row>
    <row r="22" spans="1:7" x14ac:dyDescent="0.2">
      <c r="A22" s="610"/>
      <c r="B22" s="609" t="s">
        <v>468</v>
      </c>
      <c r="C22" s="610" t="s">
        <v>42</v>
      </c>
      <c r="D22" s="622">
        <f>500*0.6*0.6</f>
        <v>180</v>
      </c>
      <c r="E22" s="623"/>
      <c r="F22" s="621"/>
      <c r="G22" s="76"/>
    </row>
    <row r="23" spans="1:7" x14ac:dyDescent="0.2">
      <c r="A23" s="610"/>
      <c r="B23" s="609"/>
      <c r="C23" s="610"/>
      <c r="D23" s="624"/>
      <c r="E23" s="623"/>
      <c r="F23" s="625"/>
      <c r="G23" s="76"/>
    </row>
    <row r="24" spans="1:7" ht="30" customHeight="1" x14ac:dyDescent="0.2">
      <c r="A24" s="610"/>
      <c r="B24" s="626" t="s">
        <v>469</v>
      </c>
      <c r="C24" s="627" t="s">
        <v>42</v>
      </c>
      <c r="D24" s="628">
        <f>D22*15%</f>
        <v>27</v>
      </c>
      <c r="E24" s="629"/>
      <c r="F24" s="621"/>
      <c r="G24" s="76"/>
    </row>
    <row r="25" spans="1:7" x14ac:dyDescent="0.2">
      <c r="A25" s="520"/>
      <c r="B25" s="57"/>
      <c r="C25" s="520"/>
      <c r="D25" s="520"/>
      <c r="E25" s="566"/>
      <c r="F25" s="567"/>
      <c r="G25" s="76"/>
    </row>
    <row r="26" spans="1:7" ht="25.5" x14ac:dyDescent="0.2">
      <c r="A26" s="342">
        <v>21.04</v>
      </c>
      <c r="B26" s="277" t="s">
        <v>471</v>
      </c>
      <c r="C26" s="344" t="s">
        <v>42</v>
      </c>
      <c r="D26" s="345">
        <f>D22*0.9</f>
        <v>162</v>
      </c>
      <c r="E26" s="346"/>
      <c r="F26" s="448"/>
      <c r="G26" s="76"/>
    </row>
    <row r="27" spans="1:7" x14ac:dyDescent="0.2">
      <c r="A27" s="758"/>
      <c r="B27" s="285"/>
      <c r="C27" s="344"/>
      <c r="D27" s="345"/>
      <c r="E27" s="346"/>
      <c r="F27" s="448"/>
      <c r="G27" s="76"/>
    </row>
    <row r="28" spans="1:7" x14ac:dyDescent="0.2">
      <c r="A28" s="758">
        <v>21.05</v>
      </c>
      <c r="B28" s="285" t="s">
        <v>608</v>
      </c>
      <c r="C28" s="344"/>
      <c r="D28" s="345"/>
      <c r="E28" s="346"/>
      <c r="F28" s="448"/>
      <c r="G28" s="76"/>
    </row>
    <row r="29" spans="1:7" x14ac:dyDescent="0.2">
      <c r="A29" s="758"/>
      <c r="B29" s="285"/>
      <c r="C29" s="344"/>
      <c r="D29" s="345"/>
      <c r="E29" s="346"/>
      <c r="F29" s="448"/>
      <c r="G29" s="76"/>
    </row>
    <row r="30" spans="1:7" ht="38.25" x14ac:dyDescent="0.2">
      <c r="A30" s="758"/>
      <c r="B30" s="759" t="s">
        <v>609</v>
      </c>
      <c r="C30" s="344" t="s">
        <v>42</v>
      </c>
      <c r="D30" s="345">
        <v>160</v>
      </c>
      <c r="E30" s="346"/>
      <c r="F30" s="448"/>
      <c r="G30" s="76"/>
    </row>
    <row r="31" spans="1:7" x14ac:dyDescent="0.2">
      <c r="A31" s="347"/>
      <c r="B31" s="348"/>
      <c r="C31" s="278"/>
      <c r="D31" s="290"/>
      <c r="E31" s="346"/>
      <c r="F31" s="437"/>
      <c r="G31" s="76"/>
    </row>
    <row r="32" spans="1:7" ht="25.5" x14ac:dyDescent="0.2">
      <c r="A32" s="342">
        <v>21.06</v>
      </c>
      <c r="B32" s="277" t="s">
        <v>472</v>
      </c>
      <c r="C32" s="278"/>
      <c r="D32" s="290"/>
      <c r="E32" s="346"/>
      <c r="F32" s="437"/>
      <c r="G32" s="76"/>
    </row>
    <row r="33" spans="1:7" x14ac:dyDescent="0.2">
      <c r="A33" s="278"/>
      <c r="B33" s="147"/>
      <c r="C33" s="278"/>
      <c r="D33" s="148"/>
      <c r="E33" s="286"/>
      <c r="F33" s="437"/>
      <c r="G33" s="76"/>
    </row>
    <row r="34" spans="1:7" ht="25.5" x14ac:dyDescent="0.2">
      <c r="A34" s="278"/>
      <c r="B34" s="147" t="s">
        <v>473</v>
      </c>
      <c r="C34" s="278"/>
      <c r="D34" s="148"/>
      <c r="E34" s="286"/>
      <c r="F34" s="437"/>
      <c r="G34" s="76"/>
    </row>
    <row r="35" spans="1:7" x14ac:dyDescent="0.2">
      <c r="A35" s="278"/>
      <c r="B35" s="147"/>
      <c r="C35" s="278"/>
      <c r="D35" s="148"/>
      <c r="E35" s="286"/>
      <c r="F35" s="437"/>
      <c r="G35" s="76"/>
    </row>
    <row r="36" spans="1:7" x14ac:dyDescent="0.2">
      <c r="A36" s="278"/>
      <c r="B36" s="147" t="s">
        <v>474</v>
      </c>
      <c r="C36" s="278" t="s">
        <v>42</v>
      </c>
      <c r="D36" s="349">
        <f>200*0.4*0.45</f>
        <v>36</v>
      </c>
      <c r="E36" s="286"/>
      <c r="F36" s="448"/>
      <c r="G36" s="76"/>
    </row>
    <row r="37" spans="1:7" x14ac:dyDescent="0.2">
      <c r="A37" s="278"/>
      <c r="B37" s="147"/>
      <c r="C37" s="278"/>
      <c r="D37" s="148"/>
      <c r="E37" s="286"/>
      <c r="F37" s="437"/>
      <c r="G37" s="76"/>
    </row>
    <row r="38" spans="1:7" ht="25.5" x14ac:dyDescent="0.2">
      <c r="A38" s="342">
        <v>21.07</v>
      </c>
      <c r="B38" s="277" t="s">
        <v>475</v>
      </c>
      <c r="C38" s="278"/>
      <c r="D38" s="148"/>
      <c r="E38" s="286"/>
      <c r="F38" s="437"/>
      <c r="G38" s="76"/>
    </row>
    <row r="39" spans="1:7" x14ac:dyDescent="0.2">
      <c r="A39" s="278"/>
      <c r="B39" s="147"/>
      <c r="C39" s="278"/>
      <c r="D39" s="148"/>
      <c r="E39" s="286"/>
      <c r="F39" s="437"/>
      <c r="G39" s="76"/>
    </row>
    <row r="40" spans="1:7" x14ac:dyDescent="0.2">
      <c r="A40" s="278"/>
      <c r="B40" s="147" t="s">
        <v>476</v>
      </c>
      <c r="C40" s="278" t="s">
        <v>42</v>
      </c>
      <c r="D40" s="349">
        <f>200*0.2*0.45</f>
        <v>18</v>
      </c>
      <c r="E40" s="286"/>
      <c r="F40" s="448"/>
      <c r="G40" s="76"/>
    </row>
    <row r="41" spans="1:7" x14ac:dyDescent="0.2">
      <c r="A41" s="278"/>
      <c r="B41" s="147"/>
      <c r="C41" s="278"/>
      <c r="D41" s="148"/>
      <c r="E41" s="286"/>
      <c r="F41" s="437"/>
      <c r="G41" s="76"/>
    </row>
    <row r="42" spans="1:7" ht="25.5" x14ac:dyDescent="0.2">
      <c r="A42" s="342">
        <v>21.08</v>
      </c>
      <c r="B42" s="277" t="s">
        <v>477</v>
      </c>
      <c r="C42" s="278"/>
      <c r="D42" s="148"/>
      <c r="E42" s="286"/>
      <c r="F42" s="437"/>
      <c r="G42" s="76"/>
    </row>
    <row r="43" spans="1:7" x14ac:dyDescent="0.2">
      <c r="A43" s="278"/>
      <c r="B43" s="147"/>
      <c r="C43" s="278"/>
      <c r="D43" s="148"/>
      <c r="E43" s="286"/>
      <c r="F43" s="437"/>
      <c r="G43" s="76"/>
    </row>
    <row r="44" spans="1:7" x14ac:dyDescent="0.2">
      <c r="A44" s="278"/>
      <c r="B44" s="147" t="s">
        <v>478</v>
      </c>
      <c r="C44" s="278"/>
      <c r="D44" s="350"/>
      <c r="E44" s="351"/>
      <c r="F44" s="450"/>
      <c r="G44" s="76"/>
    </row>
    <row r="45" spans="1:7" x14ac:dyDescent="0.2">
      <c r="A45" s="278"/>
      <c r="B45" s="147"/>
      <c r="C45" s="278"/>
      <c r="D45" s="279"/>
      <c r="E45" s="377"/>
      <c r="F45" s="449"/>
      <c r="G45" s="76"/>
    </row>
    <row r="46" spans="1:7" x14ac:dyDescent="0.2">
      <c r="A46" s="278"/>
      <c r="B46" s="147" t="s">
        <v>479</v>
      </c>
      <c r="C46" s="278" t="s">
        <v>43</v>
      </c>
      <c r="D46" s="279">
        <v>500</v>
      </c>
      <c r="E46" s="378"/>
      <c r="F46" s="448"/>
      <c r="G46" s="76"/>
    </row>
    <row r="47" spans="1:7" x14ac:dyDescent="0.2">
      <c r="A47" s="278"/>
      <c r="B47" s="147"/>
      <c r="C47" s="278"/>
      <c r="D47" s="279"/>
      <c r="E47" s="379"/>
      <c r="F47" s="451"/>
      <c r="G47" s="76"/>
    </row>
    <row r="48" spans="1:7" x14ac:dyDescent="0.2">
      <c r="A48" s="352">
        <v>21.1</v>
      </c>
      <c r="B48" s="277" t="s">
        <v>480</v>
      </c>
      <c r="C48" s="278"/>
      <c r="D48" s="343"/>
      <c r="E48" s="279"/>
      <c r="F48" s="452"/>
      <c r="G48" s="76"/>
    </row>
    <row r="49" spans="1:8" x14ac:dyDescent="0.2">
      <c r="A49" s="278"/>
      <c r="B49" s="147"/>
      <c r="C49" s="278"/>
      <c r="D49" s="279"/>
      <c r="E49" s="379"/>
      <c r="F49" s="451"/>
      <c r="G49" s="76"/>
    </row>
    <row r="50" spans="1:8" x14ac:dyDescent="0.2">
      <c r="A50" s="278"/>
      <c r="B50" s="147" t="s">
        <v>481</v>
      </c>
      <c r="C50" s="278" t="s">
        <v>18</v>
      </c>
      <c r="D50" s="279">
        <f>(0.45+0.6+0.6+0.45+0.2)*500</f>
        <v>1150.0000000000002</v>
      </c>
      <c r="E50" s="378"/>
      <c r="F50" s="448"/>
      <c r="G50" s="76"/>
    </row>
    <row r="51" spans="1:8" x14ac:dyDescent="0.2">
      <c r="A51" s="278"/>
      <c r="B51" s="147"/>
      <c r="C51" s="278"/>
      <c r="D51" s="279"/>
      <c r="E51" s="379"/>
      <c r="F51" s="451"/>
      <c r="G51" s="76"/>
    </row>
    <row r="52" spans="1:8" ht="38.25" x14ac:dyDescent="0.2">
      <c r="A52" s="342">
        <v>21.12</v>
      </c>
      <c r="B52" s="277" t="s">
        <v>482</v>
      </c>
      <c r="C52" s="278"/>
      <c r="D52" s="279"/>
      <c r="E52" s="379"/>
      <c r="F52" s="451"/>
      <c r="G52" s="76"/>
    </row>
    <row r="53" spans="1:8" x14ac:dyDescent="0.2">
      <c r="A53" s="278"/>
      <c r="B53" s="609"/>
      <c r="C53" s="610"/>
      <c r="D53" s="611"/>
      <c r="E53" s="612"/>
      <c r="F53" s="613"/>
      <c r="G53" s="76"/>
    </row>
    <row r="54" spans="1:8" x14ac:dyDescent="0.2">
      <c r="A54" s="278"/>
      <c r="B54" s="609" t="s">
        <v>483</v>
      </c>
      <c r="C54" s="610" t="s">
        <v>55</v>
      </c>
      <c r="D54" s="614">
        <v>6</v>
      </c>
      <c r="E54" s="615"/>
      <c r="F54" s="616"/>
      <c r="G54" s="76"/>
    </row>
    <row r="55" spans="1:8" x14ac:dyDescent="0.2">
      <c r="A55" s="760"/>
      <c r="B55" s="759"/>
      <c r="C55" s="761"/>
      <c r="D55" s="614"/>
      <c r="E55" s="615"/>
      <c r="F55" s="616"/>
      <c r="G55" s="76"/>
    </row>
    <row r="56" spans="1:8" ht="25.5" x14ac:dyDescent="0.2">
      <c r="A56" s="760" t="s">
        <v>610</v>
      </c>
      <c r="B56" s="759" t="s">
        <v>611</v>
      </c>
      <c r="C56" s="761" t="s">
        <v>612</v>
      </c>
      <c r="D56" s="614">
        <f>D11+D22+D30+D16</f>
        <v>6150</v>
      </c>
      <c r="E56" s="615"/>
      <c r="F56" s="616"/>
      <c r="G56" s="76"/>
    </row>
    <row r="57" spans="1:8" x14ac:dyDescent="0.2">
      <c r="A57" s="760"/>
      <c r="B57" s="762"/>
      <c r="C57" s="761"/>
      <c r="D57" s="614"/>
      <c r="E57" s="615"/>
      <c r="F57" s="616"/>
      <c r="G57" s="76"/>
    </row>
    <row r="58" spans="1:8" x14ac:dyDescent="0.2">
      <c r="A58" s="777">
        <v>2100</v>
      </c>
      <c r="B58" s="786" t="s">
        <v>15</v>
      </c>
      <c r="C58" s="787"/>
      <c r="D58" s="787"/>
      <c r="E58" s="788"/>
      <c r="F58" s="817"/>
    </row>
    <row r="59" spans="1:8" x14ac:dyDescent="0.2">
      <c r="A59" s="785"/>
      <c r="B59" s="789"/>
      <c r="C59" s="790"/>
      <c r="D59" s="790"/>
      <c r="E59" s="791"/>
      <c r="F59" s="818"/>
    </row>
    <row r="60" spans="1:8" x14ac:dyDescent="0.2">
      <c r="A60" s="185"/>
      <c r="B60" s="8"/>
      <c r="C60" s="8"/>
      <c r="D60" s="8"/>
      <c r="E60" s="8"/>
      <c r="F60" s="454"/>
      <c r="G60" s="8"/>
      <c r="H60" s="8"/>
    </row>
    <row r="61" spans="1:8" x14ac:dyDescent="0.2">
      <c r="A61" s="185"/>
      <c r="B61" s="8"/>
      <c r="C61" s="8"/>
      <c r="D61" s="8"/>
      <c r="E61" s="8"/>
      <c r="F61" s="454"/>
      <c r="G61" s="8"/>
      <c r="H61" s="8"/>
    </row>
    <row r="62" spans="1:8" x14ac:dyDescent="0.2">
      <c r="A62" s="185"/>
      <c r="B62" s="8"/>
      <c r="C62" s="8"/>
      <c r="D62" s="8"/>
      <c r="E62" s="8"/>
      <c r="F62" s="454"/>
      <c r="G62" s="8"/>
      <c r="H62" s="8"/>
    </row>
    <row r="63" spans="1:8" x14ac:dyDescent="0.2">
      <c r="A63" s="185"/>
      <c r="B63" s="8"/>
      <c r="C63" s="8"/>
      <c r="D63" s="8"/>
      <c r="E63" s="8"/>
      <c r="F63" s="454"/>
      <c r="G63" s="8"/>
      <c r="H63" s="8"/>
    </row>
    <row r="64" spans="1:8" x14ac:dyDescent="0.2">
      <c r="A64" s="185"/>
      <c r="B64" s="8"/>
      <c r="C64" s="8"/>
      <c r="D64" s="8"/>
      <c r="E64" s="8"/>
      <c r="F64" s="454"/>
      <c r="G64" s="8"/>
      <c r="H64" s="8"/>
    </row>
    <row r="65" spans="1:8" x14ac:dyDescent="0.2">
      <c r="A65" s="185"/>
      <c r="B65" s="8"/>
      <c r="C65" s="8"/>
      <c r="D65" s="8"/>
      <c r="E65" s="8"/>
      <c r="F65" s="454"/>
      <c r="G65" s="8"/>
      <c r="H65" s="8"/>
    </row>
    <row r="66" spans="1:8" x14ac:dyDescent="0.2">
      <c r="A66" s="185"/>
      <c r="B66" s="8"/>
      <c r="C66" s="8"/>
      <c r="D66" s="8"/>
      <c r="E66" s="8"/>
      <c r="F66" s="454"/>
      <c r="G66" s="8"/>
      <c r="H66" s="8"/>
    </row>
    <row r="67" spans="1:8" x14ac:dyDescent="0.2">
      <c r="A67" s="185"/>
      <c r="B67" s="8"/>
      <c r="C67" s="8"/>
      <c r="D67" s="8"/>
      <c r="E67" s="8"/>
      <c r="F67" s="454"/>
      <c r="G67" s="8"/>
      <c r="H67" s="8"/>
    </row>
    <row r="68" spans="1:8" x14ac:dyDescent="0.2">
      <c r="A68" s="185"/>
      <c r="B68" s="8"/>
      <c r="C68" s="8"/>
      <c r="D68" s="8"/>
      <c r="E68" s="8"/>
      <c r="F68" s="454"/>
      <c r="G68" s="8"/>
      <c r="H68" s="8"/>
    </row>
    <row r="69" spans="1:8" x14ac:dyDescent="0.2">
      <c r="A69" s="185"/>
      <c r="B69" s="8"/>
      <c r="C69" s="8"/>
      <c r="D69" s="8"/>
      <c r="E69" s="8"/>
      <c r="F69" s="454"/>
      <c r="G69" s="8"/>
      <c r="H69" s="8"/>
    </row>
    <row r="70" spans="1:8" x14ac:dyDescent="0.2">
      <c r="A70" s="185"/>
      <c r="B70" s="8"/>
      <c r="C70" s="8"/>
      <c r="D70" s="8"/>
      <c r="E70" s="8"/>
      <c r="F70" s="454"/>
      <c r="G70" s="8"/>
      <c r="H70" s="8"/>
    </row>
    <row r="71" spans="1:8" x14ac:dyDescent="0.2">
      <c r="A71" s="185"/>
      <c r="B71" s="8"/>
      <c r="C71" s="8"/>
      <c r="D71" s="8"/>
      <c r="E71" s="8"/>
      <c r="F71" s="454"/>
      <c r="G71" s="8"/>
      <c r="H71" s="8"/>
    </row>
    <row r="72" spans="1:8" x14ac:dyDescent="0.2">
      <c r="A72" s="185"/>
      <c r="B72" s="8"/>
      <c r="C72" s="8"/>
      <c r="D72" s="8"/>
      <c r="E72" s="8"/>
      <c r="F72" s="454"/>
      <c r="G72" s="8"/>
      <c r="H72" s="8"/>
    </row>
    <row r="73" spans="1:8" x14ac:dyDescent="0.2">
      <c r="A73" s="185"/>
      <c r="B73" s="8"/>
      <c r="C73" s="8"/>
      <c r="D73" s="8"/>
      <c r="E73" s="8"/>
      <c r="F73" s="454"/>
      <c r="G73" s="8"/>
      <c r="H73" s="8"/>
    </row>
    <row r="74" spans="1:8" x14ac:dyDescent="0.2">
      <c r="A74" s="185"/>
      <c r="B74" s="8"/>
      <c r="C74" s="8"/>
      <c r="D74" s="8"/>
      <c r="E74" s="8"/>
      <c r="F74" s="454"/>
      <c r="G74" s="8"/>
      <c r="H74" s="8"/>
    </row>
    <row r="75" spans="1:8" x14ac:dyDescent="0.2">
      <c r="A75" s="185"/>
      <c r="B75" s="8"/>
      <c r="C75" s="8"/>
      <c r="D75" s="8"/>
      <c r="E75" s="8"/>
      <c r="F75" s="454"/>
      <c r="G75" s="8"/>
      <c r="H75" s="8"/>
    </row>
    <row r="76" spans="1:8" x14ac:dyDescent="0.2">
      <c r="A76" s="185"/>
      <c r="B76" s="8"/>
      <c r="C76" s="8"/>
      <c r="D76" s="8"/>
      <c r="E76" s="8"/>
      <c r="F76" s="454"/>
      <c r="G76" s="8"/>
      <c r="H76" s="8"/>
    </row>
    <row r="77" spans="1:8" x14ac:dyDescent="0.2">
      <c r="A77" s="185"/>
      <c r="B77" s="8"/>
      <c r="C77" s="8"/>
      <c r="D77" s="8"/>
      <c r="E77" s="8"/>
      <c r="F77" s="454"/>
      <c r="G77" s="8"/>
      <c r="H77" s="8"/>
    </row>
    <row r="78" spans="1:8" x14ac:dyDescent="0.2">
      <c r="A78" s="185"/>
      <c r="B78" s="8"/>
      <c r="C78" s="8"/>
      <c r="D78" s="8"/>
      <c r="E78" s="8"/>
      <c r="F78" s="454"/>
      <c r="G78" s="8"/>
      <c r="H78" s="8"/>
    </row>
    <row r="79" spans="1:8" x14ac:dyDescent="0.2">
      <c r="A79" s="185"/>
      <c r="B79" s="8"/>
      <c r="C79" s="8"/>
      <c r="D79" s="8"/>
      <c r="E79" s="8"/>
      <c r="F79" s="454"/>
      <c r="G79" s="8"/>
      <c r="H79" s="8"/>
    </row>
    <row r="80" spans="1:8" x14ac:dyDescent="0.2">
      <c r="A80" s="185"/>
      <c r="B80" s="8"/>
      <c r="C80" s="8"/>
      <c r="D80" s="8"/>
      <c r="E80" s="8"/>
      <c r="F80" s="454"/>
      <c r="G80" s="8"/>
      <c r="H80" s="8"/>
    </row>
    <row r="81" spans="1:8" x14ac:dyDescent="0.2">
      <c r="A81" s="185"/>
      <c r="B81" s="8"/>
      <c r="C81" s="8"/>
      <c r="D81" s="8"/>
      <c r="E81" s="8"/>
      <c r="F81" s="454"/>
      <c r="G81" s="8"/>
      <c r="H81" s="8"/>
    </row>
    <row r="82" spans="1:8" x14ac:dyDescent="0.2">
      <c r="A82" s="185"/>
      <c r="B82" s="8"/>
      <c r="C82" s="8"/>
      <c r="D82" s="8"/>
      <c r="E82" s="8"/>
      <c r="F82" s="454"/>
      <c r="G82" s="8"/>
      <c r="H82" s="8"/>
    </row>
    <row r="83" spans="1:8" x14ac:dyDescent="0.2">
      <c r="A83" s="185"/>
      <c r="B83" s="8"/>
      <c r="C83" s="8"/>
      <c r="D83" s="8"/>
      <c r="E83" s="8"/>
      <c r="F83" s="454"/>
      <c r="G83" s="8"/>
      <c r="H83" s="8"/>
    </row>
    <row r="84" spans="1:8" x14ac:dyDescent="0.2">
      <c r="A84" s="185"/>
      <c r="B84" s="8"/>
      <c r="C84" s="8"/>
      <c r="D84" s="8"/>
      <c r="E84" s="8"/>
      <c r="F84" s="454"/>
      <c r="G84" s="8"/>
      <c r="H84" s="8"/>
    </row>
    <row r="85" spans="1:8" x14ac:dyDescent="0.2">
      <c r="A85" s="185"/>
      <c r="B85" s="8"/>
      <c r="C85" s="8"/>
      <c r="D85" s="8"/>
      <c r="E85" s="8"/>
      <c r="F85" s="454"/>
      <c r="G85" s="8"/>
      <c r="H85" s="8"/>
    </row>
    <row r="86" spans="1:8" x14ac:dyDescent="0.2">
      <c r="A86" s="185"/>
      <c r="B86" s="8"/>
      <c r="C86" s="8"/>
      <c r="D86" s="8"/>
      <c r="E86" s="8"/>
      <c r="F86" s="454"/>
      <c r="G86" s="8"/>
      <c r="H86" s="8"/>
    </row>
    <row r="87" spans="1:8" x14ac:dyDescent="0.2">
      <c r="A87" s="185"/>
      <c r="B87" s="8"/>
      <c r="C87" s="8"/>
      <c r="D87" s="8"/>
      <c r="E87" s="8"/>
      <c r="F87" s="454"/>
      <c r="G87" s="8"/>
      <c r="H87" s="8"/>
    </row>
    <row r="88" spans="1:8" x14ac:dyDescent="0.2">
      <c r="A88" s="185"/>
      <c r="B88" s="8"/>
      <c r="C88" s="8"/>
      <c r="D88" s="8"/>
      <c r="E88" s="8"/>
      <c r="F88" s="454"/>
      <c r="G88" s="8"/>
      <c r="H88" s="8"/>
    </row>
    <row r="89" spans="1:8" x14ac:dyDescent="0.2">
      <c r="A89" s="185"/>
      <c r="B89" s="8"/>
      <c r="C89" s="8"/>
      <c r="D89" s="8"/>
      <c r="E89" s="8"/>
      <c r="F89" s="454"/>
      <c r="G89" s="8"/>
      <c r="H89" s="8"/>
    </row>
    <row r="90" spans="1:8" x14ac:dyDescent="0.2">
      <c r="A90" s="185"/>
      <c r="B90" s="8"/>
      <c r="C90" s="8"/>
      <c r="D90" s="8"/>
      <c r="E90" s="8"/>
      <c r="F90" s="454"/>
      <c r="G90" s="8"/>
      <c r="H90" s="8"/>
    </row>
    <row r="91" spans="1:8" x14ac:dyDescent="0.2">
      <c r="A91" s="185"/>
      <c r="B91" s="8"/>
      <c r="C91" s="8"/>
      <c r="D91" s="8"/>
      <c r="E91" s="8"/>
      <c r="F91" s="454"/>
      <c r="G91" s="8"/>
      <c r="H91" s="8"/>
    </row>
    <row r="92" spans="1:8" x14ac:dyDescent="0.2">
      <c r="A92" s="185"/>
      <c r="B92" s="8"/>
      <c r="C92" s="8"/>
      <c r="D92" s="8"/>
      <c r="E92" s="8"/>
      <c r="F92" s="454"/>
      <c r="G92" s="8"/>
      <c r="H92" s="8"/>
    </row>
    <row r="93" spans="1:8" x14ac:dyDescent="0.2">
      <c r="A93" s="185"/>
      <c r="B93" s="8"/>
      <c r="C93" s="8"/>
      <c r="D93" s="8"/>
      <c r="E93" s="8"/>
      <c r="F93" s="454"/>
      <c r="G93" s="8"/>
      <c r="H93" s="8"/>
    </row>
    <row r="94" spans="1:8" x14ac:dyDescent="0.2">
      <c r="A94" s="185"/>
      <c r="B94" s="8"/>
      <c r="C94" s="8"/>
      <c r="D94" s="8"/>
      <c r="E94" s="8"/>
      <c r="F94" s="454"/>
      <c r="G94" s="8"/>
      <c r="H94" s="8"/>
    </row>
    <row r="95" spans="1:8" x14ac:dyDescent="0.2">
      <c r="A95" s="185"/>
      <c r="B95" s="8"/>
      <c r="C95" s="8"/>
      <c r="D95" s="8"/>
      <c r="E95" s="8"/>
      <c r="F95" s="454"/>
      <c r="G95" s="8"/>
      <c r="H95" s="8"/>
    </row>
    <row r="96" spans="1:8" x14ac:dyDescent="0.2">
      <c r="A96" s="185"/>
      <c r="B96" s="8"/>
      <c r="C96" s="8"/>
      <c r="D96" s="8"/>
      <c r="E96" s="8"/>
      <c r="F96" s="454"/>
      <c r="G96" s="8"/>
      <c r="H96" s="8"/>
    </row>
    <row r="97" spans="1:8" x14ac:dyDescent="0.2">
      <c r="A97" s="185"/>
      <c r="B97" s="8"/>
      <c r="C97" s="8"/>
      <c r="D97" s="8"/>
      <c r="E97" s="8"/>
      <c r="F97" s="454"/>
      <c r="G97" s="8"/>
      <c r="H97" s="8"/>
    </row>
    <row r="98" spans="1:8" x14ac:dyDescent="0.2">
      <c r="A98" s="185"/>
      <c r="B98" s="8"/>
      <c r="C98" s="8"/>
      <c r="D98" s="8"/>
      <c r="E98" s="8"/>
      <c r="F98" s="454"/>
      <c r="G98" s="8"/>
      <c r="H98" s="8"/>
    </row>
    <row r="99" spans="1:8" x14ac:dyDescent="0.2">
      <c r="A99" s="185"/>
      <c r="B99" s="8"/>
      <c r="C99" s="8"/>
      <c r="D99" s="8"/>
      <c r="E99" s="8"/>
      <c r="F99" s="454"/>
      <c r="G99" s="8"/>
      <c r="H99" s="8"/>
    </row>
    <row r="100" spans="1:8" x14ac:dyDescent="0.2">
      <c r="A100" s="185"/>
      <c r="B100" s="8"/>
      <c r="C100" s="8"/>
      <c r="D100" s="8"/>
      <c r="E100" s="8"/>
      <c r="F100" s="454"/>
      <c r="G100" s="8"/>
      <c r="H100" s="8"/>
    </row>
    <row r="101" spans="1:8" x14ac:dyDescent="0.2">
      <c r="A101" s="185"/>
      <c r="B101" s="8"/>
      <c r="C101" s="8"/>
      <c r="D101" s="8"/>
      <c r="E101" s="8"/>
      <c r="F101" s="454"/>
      <c r="G101" s="8"/>
      <c r="H101" s="8"/>
    </row>
    <row r="102" spans="1:8" x14ac:dyDescent="0.2">
      <c r="A102" s="185"/>
      <c r="B102" s="8"/>
      <c r="C102" s="8"/>
      <c r="D102" s="8"/>
      <c r="E102" s="8"/>
      <c r="F102" s="454"/>
      <c r="G102" s="8"/>
      <c r="H102" s="8"/>
    </row>
    <row r="103" spans="1:8" x14ac:dyDescent="0.2">
      <c r="A103" s="185"/>
      <c r="B103" s="8"/>
      <c r="C103" s="8"/>
      <c r="D103" s="8"/>
      <c r="E103" s="8"/>
      <c r="F103" s="454"/>
      <c r="G103" s="8"/>
      <c r="H103" s="8"/>
    </row>
    <row r="104" spans="1:8" x14ac:dyDescent="0.2">
      <c r="A104" s="185"/>
      <c r="B104" s="8"/>
      <c r="C104" s="8"/>
      <c r="D104" s="8"/>
      <c r="E104" s="8"/>
      <c r="F104" s="454"/>
      <c r="G104" s="8"/>
      <c r="H104" s="8"/>
    </row>
    <row r="105" spans="1:8" x14ac:dyDescent="0.2">
      <c r="A105" s="185"/>
      <c r="B105" s="8"/>
      <c r="C105" s="8"/>
      <c r="D105" s="8"/>
      <c r="E105" s="8"/>
      <c r="F105" s="454"/>
      <c r="G105" s="8"/>
      <c r="H105" s="8"/>
    </row>
    <row r="106" spans="1:8" x14ac:dyDescent="0.2">
      <c r="A106" s="185"/>
      <c r="B106" s="8"/>
      <c r="C106" s="8"/>
      <c r="D106" s="8"/>
      <c r="E106" s="8"/>
      <c r="F106" s="454"/>
      <c r="G106" s="8"/>
      <c r="H106" s="8"/>
    </row>
    <row r="107" spans="1:8" x14ac:dyDescent="0.2">
      <c r="A107" s="185"/>
      <c r="B107" s="8"/>
      <c r="C107" s="8"/>
      <c r="D107" s="8"/>
      <c r="E107" s="8"/>
      <c r="F107" s="454"/>
      <c r="G107" s="8"/>
      <c r="H107" s="8"/>
    </row>
    <row r="108" spans="1:8" x14ac:dyDescent="0.2">
      <c r="A108" s="185"/>
      <c r="B108" s="8"/>
      <c r="C108" s="8"/>
      <c r="D108" s="8"/>
      <c r="E108" s="8"/>
      <c r="F108" s="454"/>
      <c r="G108" s="8"/>
      <c r="H108" s="8"/>
    </row>
    <row r="109" spans="1:8" x14ac:dyDescent="0.2">
      <c r="A109" s="185"/>
      <c r="B109" s="8"/>
      <c r="C109" s="8"/>
      <c r="D109" s="8"/>
      <c r="E109" s="8"/>
      <c r="F109" s="454"/>
      <c r="G109" s="8"/>
      <c r="H109" s="8"/>
    </row>
    <row r="110" spans="1:8" x14ac:dyDescent="0.2">
      <c r="A110" s="185"/>
      <c r="B110" s="8"/>
      <c r="C110" s="8"/>
      <c r="D110" s="8"/>
      <c r="E110" s="8"/>
      <c r="F110" s="454"/>
      <c r="G110" s="8"/>
      <c r="H110" s="8"/>
    </row>
    <row r="111" spans="1:8" x14ac:dyDescent="0.2">
      <c r="A111" s="185"/>
      <c r="B111" s="8"/>
      <c r="C111" s="8"/>
      <c r="D111" s="8"/>
      <c r="E111" s="8"/>
      <c r="F111" s="454"/>
      <c r="G111" s="8"/>
      <c r="H111" s="8"/>
    </row>
    <row r="112" spans="1:8" x14ac:dyDescent="0.2">
      <c r="A112" s="185"/>
      <c r="B112" s="8"/>
      <c r="C112" s="8"/>
      <c r="D112" s="8"/>
      <c r="E112" s="8"/>
      <c r="F112" s="454"/>
      <c r="G112" s="8"/>
      <c r="H112" s="8"/>
    </row>
    <row r="113" spans="1:8" x14ac:dyDescent="0.2">
      <c r="A113" s="185"/>
      <c r="B113" s="8"/>
      <c r="C113" s="8"/>
      <c r="D113" s="8"/>
      <c r="E113" s="8"/>
      <c r="F113" s="454"/>
      <c r="G113" s="8"/>
      <c r="H113" s="8"/>
    </row>
    <row r="114" spans="1:8" x14ac:dyDescent="0.2">
      <c r="A114" s="185"/>
      <c r="B114" s="8"/>
      <c r="C114" s="8"/>
      <c r="D114" s="8"/>
      <c r="E114" s="8"/>
      <c r="F114" s="454"/>
      <c r="G114" s="8"/>
      <c r="H114" s="8"/>
    </row>
    <row r="115" spans="1:8" x14ac:dyDescent="0.2">
      <c r="A115" s="186"/>
      <c r="B115" s="2"/>
      <c r="C115" s="2"/>
      <c r="D115" s="2"/>
      <c r="E115" s="2"/>
      <c r="F115" s="455"/>
      <c r="G115" s="8"/>
      <c r="H115" s="8"/>
    </row>
    <row r="116" spans="1:8" x14ac:dyDescent="0.2">
      <c r="A116" s="186"/>
      <c r="B116" s="2"/>
      <c r="C116" s="2"/>
      <c r="D116" s="2"/>
      <c r="E116" s="2"/>
      <c r="F116" s="455"/>
      <c r="G116" s="8"/>
      <c r="H116" s="8"/>
    </row>
    <row r="117" spans="1:8" x14ac:dyDescent="0.2">
      <c r="A117" s="185"/>
      <c r="B117" s="8"/>
      <c r="C117" s="8"/>
      <c r="D117" s="8"/>
      <c r="E117" s="8"/>
      <c r="F117" s="454"/>
      <c r="G117" s="8"/>
      <c r="H117" s="8"/>
    </row>
    <row r="118" spans="1:8" x14ac:dyDescent="0.2">
      <c r="A118" s="186"/>
      <c r="B118" s="2"/>
      <c r="C118" s="2"/>
      <c r="D118" s="2"/>
      <c r="E118" s="2"/>
      <c r="F118" s="456"/>
      <c r="G118" s="8"/>
      <c r="H118" s="8"/>
    </row>
    <row r="119" spans="1:8" x14ac:dyDescent="0.2">
      <c r="A119" s="187"/>
      <c r="B119" s="3"/>
      <c r="C119" s="3"/>
      <c r="D119" s="3"/>
      <c r="E119" s="3"/>
      <c r="F119" s="455"/>
      <c r="G119" s="8"/>
      <c r="H119" s="8"/>
    </row>
    <row r="120" spans="1:8" x14ac:dyDescent="0.2">
      <c r="A120" s="185"/>
      <c r="B120" s="8"/>
      <c r="C120" s="8"/>
      <c r="D120" s="8"/>
      <c r="E120" s="8"/>
      <c r="F120" s="454"/>
      <c r="G120" s="8"/>
      <c r="H120" s="8"/>
    </row>
    <row r="121" spans="1:8" x14ac:dyDescent="0.2">
      <c r="A121" s="185"/>
      <c r="B121" s="8"/>
      <c r="C121" s="8"/>
      <c r="D121" s="8"/>
      <c r="E121" s="8"/>
      <c r="F121" s="454"/>
      <c r="G121" s="8"/>
      <c r="H121" s="8"/>
    </row>
    <row r="122" spans="1:8" x14ac:dyDescent="0.2">
      <c r="A122" s="185"/>
      <c r="B122" s="8"/>
      <c r="C122" s="8"/>
      <c r="D122" s="8"/>
      <c r="E122" s="8"/>
      <c r="F122" s="454"/>
      <c r="G122" s="8"/>
      <c r="H122" s="8"/>
    </row>
    <row r="123" spans="1:8" x14ac:dyDescent="0.2">
      <c r="A123" s="185"/>
      <c r="B123" s="8"/>
      <c r="C123" s="8"/>
      <c r="D123" s="8"/>
      <c r="E123" s="8"/>
      <c r="F123" s="454"/>
      <c r="G123" s="8"/>
      <c r="H123" s="8"/>
    </row>
    <row r="124" spans="1:8" x14ac:dyDescent="0.2">
      <c r="A124" s="185"/>
      <c r="B124" s="8"/>
      <c r="C124" s="8"/>
      <c r="D124" s="8"/>
      <c r="E124" s="8"/>
      <c r="F124" s="454"/>
      <c r="G124" s="8"/>
      <c r="H124" s="8"/>
    </row>
    <row r="125" spans="1:8" x14ac:dyDescent="0.2">
      <c r="A125" s="185"/>
      <c r="B125" s="8"/>
      <c r="C125" s="8"/>
      <c r="D125" s="8"/>
      <c r="E125" s="8"/>
      <c r="F125" s="454"/>
      <c r="G125" s="8"/>
      <c r="H125" s="8"/>
    </row>
    <row r="126" spans="1:8" x14ac:dyDescent="0.2">
      <c r="A126" s="185"/>
      <c r="B126" s="8"/>
      <c r="C126" s="8"/>
      <c r="D126" s="8"/>
      <c r="E126" s="8"/>
      <c r="F126" s="454"/>
      <c r="G126" s="8"/>
      <c r="H126" s="8"/>
    </row>
    <row r="127" spans="1:8" x14ac:dyDescent="0.2">
      <c r="A127" s="185"/>
      <c r="B127" s="8"/>
      <c r="C127" s="8"/>
      <c r="D127" s="8"/>
      <c r="E127" s="8"/>
      <c r="F127" s="454"/>
      <c r="G127" s="8"/>
      <c r="H127" s="8"/>
    </row>
    <row r="128" spans="1:8" x14ac:dyDescent="0.2">
      <c r="A128" s="185"/>
      <c r="B128" s="8"/>
      <c r="C128" s="8"/>
      <c r="D128" s="8"/>
      <c r="E128" s="8"/>
      <c r="F128" s="454"/>
      <c r="G128" s="8"/>
      <c r="H128" s="8"/>
    </row>
    <row r="129" spans="1:8" x14ac:dyDescent="0.2">
      <c r="A129" s="185"/>
      <c r="B129" s="8"/>
      <c r="C129" s="8"/>
      <c r="D129" s="8"/>
      <c r="E129" s="8"/>
      <c r="F129" s="454"/>
      <c r="G129" s="8"/>
      <c r="H129" s="8"/>
    </row>
    <row r="130" spans="1:8" x14ac:dyDescent="0.2">
      <c r="A130" s="185"/>
      <c r="B130" s="8"/>
      <c r="C130" s="8"/>
      <c r="D130" s="8"/>
      <c r="E130" s="8"/>
      <c r="F130" s="454"/>
      <c r="G130" s="8"/>
      <c r="H130" s="8"/>
    </row>
    <row r="131" spans="1:8" x14ac:dyDescent="0.2">
      <c r="A131" s="185"/>
      <c r="B131" s="8"/>
      <c r="C131" s="8"/>
      <c r="D131" s="8"/>
      <c r="E131" s="8"/>
      <c r="F131" s="454"/>
      <c r="G131" s="8"/>
      <c r="H131" s="8"/>
    </row>
    <row r="132" spans="1:8" x14ac:dyDescent="0.2">
      <c r="A132" s="185"/>
      <c r="B132" s="8"/>
      <c r="C132" s="8"/>
      <c r="D132" s="8"/>
      <c r="E132" s="8"/>
      <c r="F132" s="454"/>
      <c r="G132" s="8"/>
      <c r="H132" s="8"/>
    </row>
    <row r="133" spans="1:8" x14ac:dyDescent="0.2">
      <c r="A133" s="185"/>
      <c r="B133" s="8"/>
      <c r="C133" s="8"/>
      <c r="D133" s="8"/>
      <c r="E133" s="8"/>
      <c r="F133" s="454"/>
      <c r="G133" s="8"/>
      <c r="H133" s="8"/>
    </row>
    <row r="134" spans="1:8" x14ac:dyDescent="0.2">
      <c r="A134" s="185"/>
      <c r="B134" s="8"/>
      <c r="C134" s="8"/>
      <c r="D134" s="8"/>
      <c r="E134" s="8"/>
      <c r="F134" s="454"/>
      <c r="G134" s="8"/>
      <c r="H134" s="8"/>
    </row>
    <row r="135" spans="1:8" x14ac:dyDescent="0.2">
      <c r="A135" s="185"/>
      <c r="B135" s="8"/>
      <c r="C135" s="8"/>
      <c r="D135" s="8"/>
      <c r="E135" s="8"/>
      <c r="F135" s="454"/>
      <c r="G135" s="8"/>
      <c r="H135" s="8"/>
    </row>
    <row r="136" spans="1:8" x14ac:dyDescent="0.2">
      <c r="A136" s="185"/>
      <c r="B136" s="8"/>
      <c r="C136" s="8"/>
      <c r="D136" s="8"/>
      <c r="E136" s="8"/>
      <c r="F136" s="454"/>
      <c r="G136" s="8"/>
      <c r="H136" s="8"/>
    </row>
    <row r="137" spans="1:8" x14ac:dyDescent="0.2">
      <c r="A137" s="185"/>
      <c r="B137" s="8"/>
      <c r="C137" s="8"/>
      <c r="D137" s="8"/>
      <c r="E137" s="8"/>
      <c r="F137" s="454"/>
      <c r="G137" s="8"/>
      <c r="H137" s="8"/>
    </row>
    <row r="138" spans="1:8" x14ac:dyDescent="0.2">
      <c r="A138" s="185"/>
      <c r="B138" s="8"/>
      <c r="C138" s="8"/>
      <c r="D138" s="8"/>
      <c r="E138" s="8"/>
      <c r="F138" s="454"/>
      <c r="G138" s="8"/>
      <c r="H138" s="8"/>
    </row>
    <row r="139" spans="1:8" x14ac:dyDescent="0.2">
      <c r="A139" s="185"/>
      <c r="B139" s="8"/>
      <c r="C139" s="8"/>
      <c r="D139" s="8"/>
      <c r="E139" s="8"/>
      <c r="F139" s="454"/>
      <c r="G139" s="8"/>
      <c r="H139" s="8"/>
    </row>
    <row r="140" spans="1:8" x14ac:dyDescent="0.2">
      <c r="A140" s="185"/>
      <c r="B140" s="8"/>
      <c r="C140" s="8"/>
      <c r="D140" s="8"/>
      <c r="E140" s="8"/>
      <c r="F140" s="454"/>
      <c r="G140" s="8"/>
      <c r="H140" s="8"/>
    </row>
    <row r="141" spans="1:8" x14ac:dyDescent="0.2">
      <c r="A141" s="185"/>
      <c r="B141" s="8"/>
      <c r="C141" s="8"/>
      <c r="D141" s="8"/>
      <c r="E141" s="8"/>
      <c r="F141" s="454"/>
      <c r="G141" s="8"/>
      <c r="H141" s="8"/>
    </row>
    <row r="142" spans="1:8" x14ac:dyDescent="0.2">
      <c r="A142" s="185"/>
      <c r="B142" s="8"/>
      <c r="C142" s="8"/>
      <c r="D142" s="8"/>
      <c r="E142" s="8"/>
      <c r="F142" s="454"/>
      <c r="G142" s="8"/>
      <c r="H142" s="8"/>
    </row>
    <row r="143" spans="1:8" x14ac:dyDescent="0.2">
      <c r="A143" s="185"/>
      <c r="B143" s="8"/>
      <c r="C143" s="8"/>
      <c r="D143" s="8"/>
      <c r="E143" s="8"/>
      <c r="F143" s="454"/>
      <c r="G143" s="8"/>
      <c r="H143" s="8"/>
    </row>
    <row r="144" spans="1:8" x14ac:dyDescent="0.2">
      <c r="A144" s="185"/>
      <c r="B144" s="8"/>
      <c r="C144" s="8"/>
      <c r="D144" s="8"/>
      <c r="E144" s="8"/>
      <c r="F144" s="454"/>
      <c r="G144" s="8"/>
      <c r="H144" s="8"/>
    </row>
    <row r="145" spans="1:8" x14ac:dyDescent="0.2">
      <c r="A145" s="185"/>
      <c r="B145" s="8"/>
      <c r="C145" s="8"/>
      <c r="D145" s="8"/>
      <c r="E145" s="8"/>
      <c r="F145" s="454"/>
      <c r="G145" s="8"/>
      <c r="H145" s="8"/>
    </row>
    <row r="146" spans="1:8" x14ac:dyDescent="0.2">
      <c r="A146" s="185"/>
      <c r="B146" s="8"/>
      <c r="C146" s="8"/>
      <c r="D146" s="8"/>
      <c r="E146" s="8"/>
      <c r="F146" s="454"/>
      <c r="G146" s="8"/>
      <c r="H146" s="8"/>
    </row>
    <row r="147" spans="1:8" x14ac:dyDescent="0.2">
      <c r="A147" s="185"/>
      <c r="B147" s="8"/>
      <c r="C147" s="8"/>
      <c r="D147" s="8"/>
      <c r="E147" s="8"/>
      <c r="F147" s="454"/>
      <c r="G147" s="8"/>
      <c r="H147" s="8"/>
    </row>
    <row r="148" spans="1:8" x14ac:dyDescent="0.2">
      <c r="A148" s="185"/>
      <c r="B148" s="8"/>
      <c r="C148" s="8"/>
      <c r="D148" s="8"/>
      <c r="E148" s="8"/>
      <c r="F148" s="454"/>
      <c r="G148" s="8"/>
      <c r="H148" s="8"/>
    </row>
    <row r="149" spans="1:8" x14ac:dyDescent="0.2">
      <c r="A149" s="185"/>
      <c r="B149" s="8"/>
      <c r="C149" s="8"/>
      <c r="D149" s="8"/>
      <c r="E149" s="8"/>
      <c r="F149" s="454"/>
      <c r="G149" s="8"/>
      <c r="H149" s="8"/>
    </row>
    <row r="150" spans="1:8" x14ac:dyDescent="0.2">
      <c r="A150" s="185"/>
      <c r="B150" s="8"/>
      <c r="C150" s="8"/>
      <c r="D150" s="8"/>
      <c r="E150" s="8"/>
      <c r="F150" s="454"/>
      <c r="G150" s="8"/>
      <c r="H150" s="8"/>
    </row>
    <row r="151" spans="1:8" x14ac:dyDescent="0.2">
      <c r="A151" s="185"/>
      <c r="B151" s="8"/>
      <c r="C151" s="8"/>
      <c r="D151" s="8"/>
      <c r="E151" s="8"/>
      <c r="F151" s="454"/>
      <c r="G151" s="8"/>
      <c r="H151" s="8"/>
    </row>
    <row r="152" spans="1:8" x14ac:dyDescent="0.2">
      <c r="A152" s="185"/>
      <c r="B152" s="8"/>
      <c r="C152" s="8"/>
      <c r="D152" s="8"/>
      <c r="E152" s="8"/>
      <c r="F152" s="454"/>
      <c r="G152" s="8"/>
      <c r="H152" s="8"/>
    </row>
    <row r="153" spans="1:8" x14ac:dyDescent="0.2">
      <c r="A153" s="185"/>
      <c r="B153" s="8"/>
      <c r="C153" s="8"/>
      <c r="D153" s="8"/>
      <c r="E153" s="8"/>
      <c r="F153" s="454"/>
      <c r="G153" s="8"/>
      <c r="H153" s="8"/>
    </row>
    <row r="154" spans="1:8" x14ac:dyDescent="0.2">
      <c r="A154" s="185"/>
      <c r="B154" s="8"/>
      <c r="C154" s="8"/>
      <c r="D154" s="8"/>
      <c r="E154" s="8"/>
      <c r="F154" s="454"/>
      <c r="G154" s="8"/>
      <c r="H154" s="8"/>
    </row>
    <row r="155" spans="1:8" x14ac:dyDescent="0.2">
      <c r="A155" s="185"/>
      <c r="B155" s="8"/>
      <c r="C155" s="8"/>
      <c r="D155" s="8"/>
      <c r="E155" s="8"/>
      <c r="F155" s="454"/>
      <c r="G155" s="8"/>
      <c r="H155" s="8"/>
    </row>
    <row r="156" spans="1:8" x14ac:dyDescent="0.2">
      <c r="A156" s="185"/>
      <c r="B156" s="8"/>
      <c r="C156" s="8"/>
      <c r="D156" s="8"/>
      <c r="E156" s="8"/>
      <c r="F156" s="454"/>
      <c r="G156" s="8"/>
      <c r="H156" s="8"/>
    </row>
    <row r="157" spans="1:8" x14ac:dyDescent="0.2">
      <c r="A157" s="185"/>
      <c r="B157" s="8"/>
      <c r="C157" s="8"/>
      <c r="D157" s="8"/>
      <c r="E157" s="8"/>
      <c r="F157" s="454"/>
      <c r="G157" s="8"/>
      <c r="H157" s="8"/>
    </row>
    <row r="158" spans="1:8" x14ac:dyDescent="0.2">
      <c r="A158" s="185"/>
      <c r="B158" s="8"/>
      <c r="C158" s="8"/>
      <c r="D158" s="8"/>
      <c r="E158" s="8"/>
      <c r="F158" s="454"/>
      <c r="G158" s="8"/>
      <c r="H158" s="8"/>
    </row>
    <row r="159" spans="1:8" x14ac:dyDescent="0.2">
      <c r="A159" s="185"/>
      <c r="B159" s="8"/>
      <c r="C159" s="8"/>
      <c r="D159" s="8"/>
      <c r="E159" s="8"/>
      <c r="F159" s="454"/>
      <c r="G159" s="8"/>
      <c r="H159" s="8"/>
    </row>
    <row r="160" spans="1:8" x14ac:dyDescent="0.2">
      <c r="A160" s="185"/>
      <c r="B160" s="8"/>
      <c r="C160" s="8"/>
      <c r="D160" s="8"/>
      <c r="E160" s="8"/>
      <c r="F160" s="454"/>
      <c r="G160" s="8"/>
      <c r="H160" s="8"/>
    </row>
    <row r="161" spans="1:8" x14ac:dyDescent="0.2">
      <c r="A161" s="185"/>
      <c r="B161" s="8"/>
      <c r="C161" s="8"/>
      <c r="D161" s="8"/>
      <c r="E161" s="8"/>
      <c r="F161" s="454"/>
      <c r="G161" s="8"/>
      <c r="H161" s="8"/>
    </row>
    <row r="162" spans="1:8" x14ac:dyDescent="0.2">
      <c r="A162" s="185"/>
      <c r="B162" s="8"/>
      <c r="C162" s="8"/>
      <c r="D162" s="8"/>
      <c r="E162" s="8"/>
      <c r="F162" s="454"/>
      <c r="G162" s="8"/>
      <c r="H162" s="8"/>
    </row>
    <row r="163" spans="1:8" x14ac:dyDescent="0.2">
      <c r="A163" s="185"/>
      <c r="B163" s="8"/>
      <c r="C163" s="8"/>
      <c r="D163" s="8"/>
      <c r="E163" s="8"/>
      <c r="F163" s="454"/>
      <c r="G163" s="8"/>
      <c r="H163" s="8"/>
    </row>
    <row r="164" spans="1:8" x14ac:dyDescent="0.2">
      <c r="A164" s="185"/>
      <c r="B164" s="8"/>
      <c r="C164" s="8"/>
      <c r="D164" s="8"/>
      <c r="E164" s="8"/>
      <c r="F164" s="454"/>
      <c r="G164" s="8"/>
      <c r="H164" s="8"/>
    </row>
    <row r="165" spans="1:8" x14ac:dyDescent="0.2">
      <c r="A165" s="185"/>
      <c r="B165" s="8"/>
      <c r="C165" s="8"/>
      <c r="D165" s="8"/>
      <c r="E165" s="8"/>
      <c r="F165" s="454"/>
      <c r="G165" s="8"/>
      <c r="H165" s="8"/>
    </row>
    <row r="166" spans="1:8" x14ac:dyDescent="0.2">
      <c r="A166" s="185"/>
      <c r="B166" s="8"/>
      <c r="C166" s="8"/>
      <c r="D166" s="8"/>
      <c r="E166" s="8"/>
      <c r="F166" s="454"/>
      <c r="G166" s="8"/>
      <c r="H166" s="8"/>
    </row>
    <row r="167" spans="1:8" x14ac:dyDescent="0.2">
      <c r="A167" s="185"/>
      <c r="B167" s="8"/>
      <c r="C167" s="8"/>
      <c r="D167" s="8"/>
      <c r="E167" s="8"/>
      <c r="F167" s="454"/>
      <c r="G167" s="8"/>
      <c r="H167" s="8"/>
    </row>
    <row r="168" spans="1:8" x14ac:dyDescent="0.2">
      <c r="A168" s="185"/>
      <c r="B168" s="8"/>
      <c r="C168" s="8"/>
      <c r="D168" s="8"/>
      <c r="E168" s="8"/>
      <c r="F168" s="454"/>
      <c r="G168" s="8"/>
      <c r="H168" s="8"/>
    </row>
    <row r="169" spans="1:8" x14ac:dyDescent="0.2">
      <c r="A169" s="185"/>
      <c r="B169" s="8"/>
      <c r="C169" s="8"/>
      <c r="D169" s="8"/>
      <c r="E169" s="8"/>
      <c r="F169" s="454"/>
      <c r="G169" s="8"/>
      <c r="H169" s="8"/>
    </row>
    <row r="170" spans="1:8" x14ac:dyDescent="0.2">
      <c r="A170" s="185"/>
      <c r="B170" s="8"/>
      <c r="C170" s="8"/>
      <c r="D170" s="8"/>
      <c r="E170" s="8"/>
      <c r="F170" s="454"/>
      <c r="G170" s="8"/>
      <c r="H170" s="8"/>
    </row>
    <row r="171" spans="1:8" x14ac:dyDescent="0.2">
      <c r="A171" s="185"/>
      <c r="B171" s="8"/>
      <c r="C171" s="8"/>
      <c r="D171" s="8"/>
      <c r="E171" s="8"/>
      <c r="F171" s="454"/>
      <c r="G171" s="8"/>
      <c r="H171" s="8"/>
    </row>
    <row r="172" spans="1:8" x14ac:dyDescent="0.2">
      <c r="A172" s="185"/>
      <c r="B172" s="8"/>
      <c r="C172" s="8"/>
      <c r="D172" s="8"/>
      <c r="E172" s="8"/>
      <c r="F172" s="454"/>
      <c r="G172" s="8"/>
      <c r="H172" s="8"/>
    </row>
    <row r="173" spans="1:8" x14ac:dyDescent="0.2">
      <c r="A173" s="185"/>
      <c r="B173" s="8"/>
      <c r="C173" s="8"/>
      <c r="D173" s="8"/>
      <c r="E173" s="8"/>
      <c r="F173" s="454"/>
      <c r="G173" s="8"/>
      <c r="H173" s="8"/>
    </row>
    <row r="174" spans="1:8" x14ac:dyDescent="0.2">
      <c r="A174" s="185"/>
      <c r="B174" s="8"/>
      <c r="C174" s="8"/>
      <c r="D174" s="8"/>
      <c r="E174" s="8"/>
      <c r="F174" s="454"/>
      <c r="G174" s="8"/>
      <c r="H174" s="8"/>
    </row>
    <row r="175" spans="1:8" x14ac:dyDescent="0.2">
      <c r="A175" s="185"/>
      <c r="B175" s="8"/>
      <c r="C175" s="8"/>
      <c r="D175" s="8"/>
      <c r="E175" s="8"/>
      <c r="F175" s="454"/>
      <c r="G175" s="8"/>
      <c r="H175" s="8"/>
    </row>
    <row r="176" spans="1:8" x14ac:dyDescent="0.2">
      <c r="A176" s="186"/>
      <c r="B176" s="2"/>
      <c r="C176" s="2"/>
      <c r="D176" s="2"/>
      <c r="E176" s="2"/>
      <c r="F176" s="455"/>
      <c r="G176" s="8"/>
      <c r="H176" s="8"/>
    </row>
    <row r="177" spans="1:8" x14ac:dyDescent="0.2">
      <c r="A177" s="186"/>
      <c r="B177" s="2"/>
      <c r="C177" s="2"/>
      <c r="D177" s="2"/>
      <c r="E177" s="2"/>
      <c r="F177" s="455"/>
      <c r="G177" s="8"/>
      <c r="H177" s="8"/>
    </row>
    <row r="178" spans="1:8" x14ac:dyDescent="0.2">
      <c r="A178" s="185"/>
      <c r="B178" s="8"/>
      <c r="C178" s="8"/>
      <c r="D178" s="8"/>
      <c r="E178" s="8"/>
      <c r="F178" s="454"/>
      <c r="G178" s="8"/>
      <c r="H178" s="8"/>
    </row>
    <row r="179" spans="1:8" x14ac:dyDescent="0.2">
      <c r="A179" s="186"/>
      <c r="B179" s="2"/>
      <c r="C179" s="2"/>
      <c r="D179" s="2"/>
      <c r="E179" s="2"/>
      <c r="F179" s="456"/>
      <c r="G179" s="8"/>
      <c r="H179" s="8"/>
    </row>
    <row r="180" spans="1:8" x14ac:dyDescent="0.2">
      <c r="A180" s="187"/>
      <c r="B180" s="3"/>
      <c r="C180" s="3"/>
      <c r="D180" s="3"/>
      <c r="E180" s="3"/>
      <c r="F180" s="455"/>
      <c r="G180" s="8"/>
      <c r="H180" s="8"/>
    </row>
    <row r="181" spans="1:8" x14ac:dyDescent="0.2">
      <c r="A181" s="185"/>
      <c r="B181" s="8"/>
      <c r="C181" s="8"/>
      <c r="D181" s="8"/>
      <c r="E181" s="8"/>
      <c r="F181" s="454"/>
      <c r="G181" s="8"/>
      <c r="H181" s="8"/>
    </row>
    <row r="182" spans="1:8" x14ac:dyDescent="0.2">
      <c r="A182" s="185"/>
      <c r="B182" s="8"/>
      <c r="C182" s="8"/>
      <c r="D182" s="8"/>
      <c r="E182" s="8"/>
      <c r="F182" s="454"/>
      <c r="G182" s="8"/>
      <c r="H182" s="8"/>
    </row>
    <row r="183" spans="1:8" x14ac:dyDescent="0.2">
      <c r="A183" s="185"/>
      <c r="B183" s="8"/>
      <c r="C183" s="8"/>
      <c r="D183" s="8"/>
      <c r="E183" s="8"/>
      <c r="F183" s="454"/>
      <c r="G183" s="8"/>
      <c r="H183" s="8"/>
    </row>
    <row r="184" spans="1:8" x14ac:dyDescent="0.2">
      <c r="A184" s="185"/>
      <c r="B184" s="8"/>
      <c r="C184" s="8"/>
      <c r="D184" s="8"/>
      <c r="E184" s="8"/>
      <c r="F184" s="454"/>
      <c r="G184" s="8"/>
      <c r="H184" s="8"/>
    </row>
    <row r="185" spans="1:8" x14ac:dyDescent="0.2">
      <c r="A185" s="185"/>
      <c r="B185" s="8"/>
      <c r="C185" s="8"/>
      <c r="D185" s="8"/>
      <c r="E185" s="8"/>
      <c r="F185" s="454"/>
      <c r="G185" s="8"/>
      <c r="H185" s="8"/>
    </row>
    <row r="186" spans="1:8" x14ac:dyDescent="0.2">
      <c r="A186" s="185"/>
      <c r="B186" s="8"/>
      <c r="C186" s="8"/>
      <c r="D186" s="8"/>
      <c r="E186" s="8"/>
      <c r="F186" s="454"/>
      <c r="G186" s="8"/>
      <c r="H186" s="8"/>
    </row>
    <row r="187" spans="1:8" x14ac:dyDescent="0.2">
      <c r="A187" s="185"/>
      <c r="B187" s="8"/>
      <c r="C187" s="8"/>
      <c r="D187" s="8"/>
      <c r="E187" s="8"/>
      <c r="F187" s="454"/>
      <c r="G187" s="8"/>
      <c r="H187" s="8"/>
    </row>
    <row r="188" spans="1:8" x14ac:dyDescent="0.2">
      <c r="A188" s="185"/>
      <c r="B188" s="8"/>
      <c r="C188" s="8"/>
      <c r="D188" s="8"/>
      <c r="E188" s="8"/>
      <c r="F188" s="454"/>
      <c r="G188" s="8"/>
      <c r="H188" s="8"/>
    </row>
    <row r="189" spans="1:8" x14ac:dyDescent="0.2">
      <c r="A189" s="185"/>
      <c r="B189" s="8"/>
      <c r="C189" s="8"/>
      <c r="D189" s="8"/>
      <c r="E189" s="8"/>
      <c r="F189" s="454"/>
      <c r="G189" s="8"/>
      <c r="H189" s="8"/>
    </row>
    <row r="190" spans="1:8" x14ac:dyDescent="0.2">
      <c r="A190" s="185"/>
      <c r="B190" s="8"/>
      <c r="C190" s="8"/>
      <c r="D190" s="8"/>
      <c r="E190" s="8"/>
      <c r="F190" s="454"/>
      <c r="G190" s="8"/>
      <c r="H190" s="8"/>
    </row>
    <row r="191" spans="1:8" x14ac:dyDescent="0.2">
      <c r="A191" s="185"/>
      <c r="B191" s="8"/>
      <c r="C191" s="8"/>
      <c r="D191" s="8"/>
      <c r="E191" s="8"/>
      <c r="F191" s="454"/>
      <c r="G191" s="8"/>
      <c r="H191" s="8"/>
    </row>
    <row r="192" spans="1:8" x14ac:dyDescent="0.2">
      <c r="A192" s="185"/>
      <c r="B192" s="8"/>
      <c r="C192" s="8"/>
      <c r="D192" s="8"/>
      <c r="E192" s="8"/>
      <c r="F192" s="454"/>
      <c r="G192" s="8"/>
      <c r="H192" s="8"/>
    </row>
    <row r="193" spans="1:8" x14ac:dyDescent="0.2">
      <c r="A193" s="185"/>
      <c r="B193" s="8"/>
      <c r="C193" s="8"/>
      <c r="D193" s="8"/>
      <c r="E193" s="8"/>
      <c r="F193" s="454"/>
      <c r="G193" s="8"/>
      <c r="H193" s="8"/>
    </row>
    <row r="194" spans="1:8" x14ac:dyDescent="0.2">
      <c r="A194" s="185"/>
      <c r="B194" s="8"/>
      <c r="C194" s="8"/>
      <c r="D194" s="8"/>
      <c r="E194" s="8"/>
      <c r="F194" s="454"/>
      <c r="G194" s="8"/>
      <c r="H194" s="8"/>
    </row>
    <row r="195" spans="1:8" x14ac:dyDescent="0.2">
      <c r="A195" s="185"/>
      <c r="B195" s="8"/>
      <c r="C195" s="8"/>
      <c r="D195" s="8"/>
      <c r="E195" s="8"/>
      <c r="F195" s="454"/>
      <c r="G195" s="8"/>
      <c r="H195" s="8"/>
    </row>
    <row r="196" spans="1:8" x14ac:dyDescent="0.2">
      <c r="A196" s="185"/>
      <c r="B196" s="8"/>
      <c r="C196" s="8"/>
      <c r="D196" s="8"/>
      <c r="E196" s="8"/>
      <c r="F196" s="454"/>
      <c r="G196" s="8"/>
      <c r="H196" s="8"/>
    </row>
    <row r="197" spans="1:8" x14ac:dyDescent="0.2">
      <c r="A197" s="185"/>
      <c r="B197" s="8"/>
      <c r="C197" s="8"/>
      <c r="D197" s="8"/>
      <c r="E197" s="8"/>
      <c r="F197" s="454"/>
      <c r="G197" s="8"/>
      <c r="H197" s="8"/>
    </row>
    <row r="198" spans="1:8" x14ac:dyDescent="0.2">
      <c r="A198" s="185"/>
      <c r="B198" s="8"/>
      <c r="C198" s="8"/>
      <c r="D198" s="8"/>
      <c r="E198" s="8"/>
      <c r="F198" s="454"/>
      <c r="G198" s="8"/>
      <c r="H198" s="8"/>
    </row>
    <row r="199" spans="1:8" x14ac:dyDescent="0.2">
      <c r="A199" s="185"/>
      <c r="B199" s="8"/>
      <c r="C199" s="8"/>
      <c r="D199" s="8"/>
      <c r="E199" s="8"/>
      <c r="F199" s="454"/>
      <c r="G199" s="8"/>
      <c r="H199" s="8"/>
    </row>
    <row r="200" spans="1:8" x14ac:dyDescent="0.2">
      <c r="A200" s="185"/>
      <c r="B200" s="8"/>
      <c r="C200" s="8"/>
      <c r="D200" s="8"/>
      <c r="E200" s="8"/>
      <c r="F200" s="454"/>
      <c r="G200" s="8"/>
      <c r="H200" s="8"/>
    </row>
    <row r="201" spans="1:8" x14ac:dyDescent="0.2">
      <c r="A201" s="185"/>
      <c r="B201" s="8"/>
      <c r="C201" s="8"/>
      <c r="D201" s="8"/>
      <c r="E201" s="8"/>
      <c r="F201" s="454"/>
      <c r="G201" s="8"/>
      <c r="H201" s="8"/>
    </row>
    <row r="202" spans="1:8" x14ac:dyDescent="0.2">
      <c r="A202" s="185"/>
      <c r="B202" s="8"/>
      <c r="C202" s="8"/>
      <c r="D202" s="8"/>
      <c r="E202" s="8"/>
      <c r="F202" s="454"/>
      <c r="G202" s="8"/>
      <c r="H202" s="8"/>
    </row>
    <row r="203" spans="1:8" x14ac:dyDescent="0.2">
      <c r="A203" s="185"/>
      <c r="B203" s="8"/>
      <c r="C203" s="8"/>
      <c r="D203" s="8"/>
      <c r="E203" s="8"/>
      <c r="F203" s="454"/>
      <c r="G203" s="8"/>
      <c r="H203" s="8"/>
    </row>
    <row r="204" spans="1:8" x14ac:dyDescent="0.2">
      <c r="A204" s="185"/>
      <c r="B204" s="8"/>
      <c r="C204" s="8"/>
      <c r="D204" s="8"/>
      <c r="E204" s="8"/>
      <c r="F204" s="454"/>
      <c r="G204" s="8"/>
      <c r="H204" s="8"/>
    </row>
    <row r="205" spans="1:8" x14ac:dyDescent="0.2">
      <c r="A205" s="185"/>
      <c r="B205" s="8"/>
      <c r="C205" s="8"/>
      <c r="D205" s="8"/>
      <c r="E205" s="8"/>
      <c r="F205" s="454"/>
      <c r="G205" s="8"/>
      <c r="H205" s="8"/>
    </row>
    <row r="206" spans="1:8" x14ac:dyDescent="0.2">
      <c r="A206" s="185"/>
      <c r="B206" s="8"/>
      <c r="C206" s="8"/>
      <c r="D206" s="8"/>
      <c r="E206" s="8"/>
      <c r="F206" s="454"/>
      <c r="G206" s="8"/>
      <c r="H206" s="8"/>
    </row>
    <row r="207" spans="1:8" x14ac:dyDescent="0.2">
      <c r="A207" s="185"/>
      <c r="B207" s="8"/>
      <c r="C207" s="8"/>
      <c r="D207" s="8"/>
      <c r="E207" s="8"/>
      <c r="F207" s="454"/>
      <c r="G207" s="8"/>
      <c r="H207" s="8"/>
    </row>
    <row r="208" spans="1:8" x14ac:dyDescent="0.2">
      <c r="A208" s="185"/>
      <c r="B208" s="8"/>
      <c r="C208" s="8"/>
      <c r="D208" s="8"/>
      <c r="E208" s="8"/>
      <c r="F208" s="454"/>
      <c r="G208" s="8"/>
      <c r="H208" s="8"/>
    </row>
    <row r="209" spans="1:8" x14ac:dyDescent="0.2">
      <c r="A209" s="185"/>
      <c r="B209" s="8"/>
      <c r="C209" s="8"/>
      <c r="D209" s="8"/>
      <c r="E209" s="8"/>
      <c r="F209" s="454"/>
      <c r="G209" s="8"/>
      <c r="H209" s="8"/>
    </row>
    <row r="210" spans="1:8" x14ac:dyDescent="0.2">
      <c r="A210" s="185"/>
      <c r="B210" s="8"/>
      <c r="C210" s="8"/>
      <c r="D210" s="8"/>
      <c r="E210" s="8"/>
      <c r="F210" s="454"/>
      <c r="G210" s="8"/>
      <c r="H210" s="8"/>
    </row>
    <row r="211" spans="1:8" x14ac:dyDescent="0.2">
      <c r="A211" s="185"/>
      <c r="B211" s="8"/>
      <c r="C211" s="8"/>
      <c r="D211" s="8"/>
      <c r="E211" s="8"/>
      <c r="F211" s="454"/>
      <c r="G211" s="8"/>
      <c r="H211" s="8"/>
    </row>
    <row r="212" spans="1:8" x14ac:dyDescent="0.2">
      <c r="A212" s="185"/>
      <c r="B212" s="8"/>
      <c r="C212" s="8"/>
      <c r="D212" s="8"/>
      <c r="E212" s="8"/>
      <c r="F212" s="454"/>
      <c r="G212" s="8"/>
      <c r="H212" s="8"/>
    </row>
    <row r="213" spans="1:8" x14ac:dyDescent="0.2">
      <c r="A213" s="185"/>
      <c r="B213" s="8"/>
      <c r="C213" s="8"/>
      <c r="D213" s="8"/>
      <c r="E213" s="8"/>
      <c r="F213" s="454"/>
      <c r="G213" s="8"/>
      <c r="H213" s="8"/>
    </row>
    <row r="214" spans="1:8" x14ac:dyDescent="0.2">
      <c r="A214" s="185"/>
      <c r="B214" s="8"/>
      <c r="C214" s="8"/>
      <c r="D214" s="8"/>
      <c r="E214" s="8"/>
      <c r="F214" s="454"/>
      <c r="G214" s="8"/>
      <c r="H214" s="8"/>
    </row>
    <row r="215" spans="1:8" x14ac:dyDescent="0.2">
      <c r="A215" s="185"/>
      <c r="B215" s="8"/>
      <c r="C215" s="8"/>
      <c r="D215" s="8"/>
      <c r="E215" s="8"/>
      <c r="F215" s="454"/>
      <c r="G215" s="8"/>
      <c r="H215" s="8"/>
    </row>
    <row r="216" spans="1:8" x14ac:dyDescent="0.2">
      <c r="A216" s="185"/>
      <c r="B216" s="8"/>
      <c r="C216" s="8"/>
      <c r="D216" s="8"/>
      <c r="E216" s="8"/>
      <c r="F216" s="454"/>
      <c r="G216" s="8"/>
      <c r="H216" s="8"/>
    </row>
    <row r="217" spans="1:8" x14ac:dyDescent="0.2">
      <c r="A217" s="185"/>
      <c r="B217" s="8"/>
      <c r="C217" s="8"/>
      <c r="D217" s="8"/>
      <c r="E217" s="8"/>
      <c r="F217" s="454"/>
      <c r="G217" s="8"/>
      <c r="H217" s="8"/>
    </row>
    <row r="218" spans="1:8" x14ac:dyDescent="0.2">
      <c r="A218" s="185"/>
      <c r="B218" s="8"/>
      <c r="C218" s="8"/>
      <c r="D218" s="8"/>
      <c r="E218" s="8"/>
      <c r="F218" s="454"/>
      <c r="G218" s="8"/>
      <c r="H218" s="8"/>
    </row>
    <row r="219" spans="1:8" x14ac:dyDescent="0.2">
      <c r="A219" s="185"/>
      <c r="B219" s="8"/>
      <c r="C219" s="8"/>
      <c r="D219" s="8"/>
      <c r="E219" s="8"/>
      <c r="F219" s="454"/>
      <c r="G219" s="8"/>
      <c r="H219" s="8"/>
    </row>
    <row r="220" spans="1:8" x14ac:dyDescent="0.2">
      <c r="A220" s="185"/>
      <c r="B220" s="8"/>
      <c r="C220" s="8"/>
      <c r="D220" s="8"/>
      <c r="E220" s="8"/>
      <c r="F220" s="454"/>
      <c r="G220" s="8"/>
      <c r="H220" s="8"/>
    </row>
    <row r="221" spans="1:8" x14ac:dyDescent="0.2">
      <c r="A221" s="185"/>
      <c r="B221" s="8"/>
      <c r="C221" s="8"/>
      <c r="D221" s="8"/>
      <c r="E221" s="8"/>
      <c r="F221" s="454"/>
      <c r="G221" s="8"/>
      <c r="H221" s="8"/>
    </row>
    <row r="222" spans="1:8" x14ac:dyDescent="0.2">
      <c r="A222" s="185"/>
      <c r="B222" s="8"/>
      <c r="C222" s="8"/>
      <c r="D222" s="8"/>
      <c r="E222" s="8"/>
      <c r="F222" s="454"/>
      <c r="G222" s="8"/>
      <c r="H222" s="8"/>
    </row>
    <row r="223" spans="1:8" x14ac:dyDescent="0.2">
      <c r="A223" s="185"/>
      <c r="B223" s="8"/>
      <c r="C223" s="8"/>
      <c r="D223" s="8"/>
      <c r="E223" s="8"/>
      <c r="F223" s="454"/>
      <c r="G223" s="8"/>
      <c r="H223" s="8"/>
    </row>
    <row r="224" spans="1:8" x14ac:dyDescent="0.2">
      <c r="A224" s="185"/>
      <c r="B224" s="8"/>
      <c r="C224" s="8"/>
      <c r="D224" s="8"/>
      <c r="E224" s="8"/>
      <c r="F224" s="454"/>
      <c r="G224" s="8"/>
      <c r="H224" s="8"/>
    </row>
    <row r="225" spans="1:8" x14ac:dyDescent="0.2">
      <c r="A225" s="185"/>
      <c r="B225" s="8"/>
      <c r="C225" s="8"/>
      <c r="D225" s="8"/>
      <c r="E225" s="8"/>
      <c r="F225" s="454"/>
      <c r="G225" s="8"/>
      <c r="H225" s="8"/>
    </row>
    <row r="226" spans="1:8" x14ac:dyDescent="0.2">
      <c r="A226" s="185"/>
      <c r="B226" s="8"/>
      <c r="C226" s="8"/>
      <c r="D226" s="8"/>
      <c r="E226" s="8"/>
      <c r="F226" s="454"/>
      <c r="G226" s="8"/>
      <c r="H226" s="8"/>
    </row>
    <row r="227" spans="1:8" x14ac:dyDescent="0.2">
      <c r="A227" s="185"/>
      <c r="B227" s="8"/>
      <c r="C227" s="8"/>
      <c r="D227" s="8"/>
      <c r="E227" s="8"/>
      <c r="F227" s="454"/>
      <c r="G227" s="8"/>
      <c r="H227" s="8"/>
    </row>
    <row r="228" spans="1:8" x14ac:dyDescent="0.2">
      <c r="A228" s="185"/>
      <c r="B228" s="8"/>
      <c r="C228" s="8"/>
      <c r="D228" s="8"/>
      <c r="E228" s="8"/>
      <c r="F228" s="454"/>
      <c r="G228" s="8"/>
      <c r="H228" s="8"/>
    </row>
    <row r="229" spans="1:8" x14ac:dyDescent="0.2">
      <c r="A229" s="185"/>
      <c r="B229" s="8"/>
      <c r="C229" s="8"/>
      <c r="D229" s="8"/>
      <c r="E229" s="8"/>
      <c r="F229" s="454"/>
      <c r="G229" s="8"/>
      <c r="H229" s="8"/>
    </row>
    <row r="230" spans="1:8" x14ac:dyDescent="0.2">
      <c r="A230" s="185"/>
      <c r="B230" s="8"/>
      <c r="C230" s="8"/>
      <c r="D230" s="8"/>
      <c r="E230" s="8"/>
      <c r="F230" s="454"/>
      <c r="G230" s="8"/>
      <c r="H230" s="8"/>
    </row>
    <row r="231" spans="1:8" x14ac:dyDescent="0.2">
      <c r="A231" s="185"/>
      <c r="B231" s="8"/>
      <c r="C231" s="8"/>
      <c r="D231" s="8"/>
      <c r="E231" s="8"/>
      <c r="F231" s="454"/>
      <c r="G231" s="8"/>
      <c r="H231" s="8"/>
    </row>
    <row r="232" spans="1:8" x14ac:dyDescent="0.2">
      <c r="A232" s="185"/>
      <c r="B232" s="8"/>
      <c r="C232" s="8"/>
      <c r="D232" s="8"/>
      <c r="E232" s="8"/>
      <c r="F232" s="454"/>
      <c r="G232" s="8"/>
      <c r="H232" s="8"/>
    </row>
    <row r="233" spans="1:8" x14ac:dyDescent="0.2">
      <c r="A233" s="185"/>
      <c r="B233" s="8"/>
      <c r="C233" s="8"/>
      <c r="D233" s="8"/>
      <c r="E233" s="8"/>
      <c r="F233" s="454"/>
      <c r="G233" s="8"/>
      <c r="H233" s="8"/>
    </row>
    <row r="234" spans="1:8" x14ac:dyDescent="0.2">
      <c r="A234" s="185"/>
      <c r="B234" s="8"/>
      <c r="C234" s="8"/>
      <c r="D234" s="8"/>
      <c r="E234" s="8"/>
      <c r="F234" s="454"/>
      <c r="G234" s="8"/>
      <c r="H234" s="8"/>
    </row>
    <row r="235" spans="1:8" x14ac:dyDescent="0.2">
      <c r="A235" s="185"/>
      <c r="B235" s="8"/>
      <c r="C235" s="8"/>
      <c r="D235" s="8"/>
      <c r="E235" s="8"/>
      <c r="F235" s="454"/>
      <c r="G235" s="8"/>
      <c r="H235" s="8"/>
    </row>
    <row r="236" spans="1:8" x14ac:dyDescent="0.2">
      <c r="A236" s="185"/>
      <c r="B236" s="8"/>
      <c r="C236" s="8"/>
      <c r="D236" s="8"/>
      <c r="E236" s="8"/>
      <c r="F236" s="454"/>
      <c r="G236" s="8"/>
      <c r="H236" s="8"/>
    </row>
    <row r="237" spans="1:8" x14ac:dyDescent="0.2">
      <c r="A237" s="186"/>
      <c r="B237" s="2"/>
      <c r="C237" s="2"/>
      <c r="D237" s="2"/>
      <c r="E237" s="2"/>
      <c r="F237" s="455"/>
      <c r="G237" s="8"/>
      <c r="H237" s="8"/>
    </row>
    <row r="238" spans="1:8" x14ac:dyDescent="0.2">
      <c r="A238" s="186"/>
      <c r="B238" s="2"/>
      <c r="C238" s="2"/>
      <c r="D238" s="2"/>
      <c r="E238" s="2"/>
      <c r="F238" s="455"/>
      <c r="G238" s="8"/>
      <c r="H238" s="8"/>
    </row>
    <row r="239" spans="1:8" x14ac:dyDescent="0.2">
      <c r="A239" s="185"/>
      <c r="B239" s="8"/>
      <c r="C239" s="8"/>
      <c r="D239" s="8"/>
      <c r="E239" s="8"/>
      <c r="F239" s="454"/>
      <c r="G239" s="8"/>
      <c r="H239" s="8"/>
    </row>
    <row r="240" spans="1:8" x14ac:dyDescent="0.2">
      <c r="A240" s="185"/>
      <c r="B240" s="8"/>
      <c r="C240" s="8"/>
      <c r="D240" s="8"/>
      <c r="E240" s="8"/>
      <c r="F240" s="454"/>
      <c r="G240" s="8"/>
      <c r="H240" s="8"/>
    </row>
    <row r="241" spans="1:8" x14ac:dyDescent="0.2">
      <c r="A241" s="185"/>
      <c r="B241" s="8"/>
      <c r="C241" s="8"/>
      <c r="D241" s="8"/>
      <c r="E241" s="8"/>
      <c r="F241" s="454"/>
      <c r="G241" s="8"/>
      <c r="H241" s="8"/>
    </row>
    <row r="242" spans="1:8" x14ac:dyDescent="0.2">
      <c r="A242" s="185"/>
      <c r="B242" s="8"/>
      <c r="C242" s="8"/>
      <c r="D242" s="8"/>
      <c r="E242" s="8"/>
      <c r="F242" s="454"/>
      <c r="G242" s="8"/>
      <c r="H242" s="8"/>
    </row>
    <row r="243" spans="1:8" x14ac:dyDescent="0.2">
      <c r="A243" s="185"/>
      <c r="B243" s="8"/>
      <c r="C243" s="8"/>
      <c r="D243" s="8"/>
      <c r="E243" s="8"/>
      <c r="F243" s="454"/>
      <c r="G243" s="8"/>
      <c r="H243" s="8"/>
    </row>
    <row r="244" spans="1:8" x14ac:dyDescent="0.2">
      <c r="A244" s="185"/>
      <c r="B244" s="8"/>
      <c r="C244" s="8"/>
      <c r="D244" s="8"/>
      <c r="E244" s="8"/>
      <c r="F244" s="454"/>
      <c r="G244" s="8"/>
      <c r="H244" s="8"/>
    </row>
    <row r="245" spans="1:8" x14ac:dyDescent="0.2">
      <c r="A245" s="185"/>
      <c r="B245" s="8"/>
      <c r="C245" s="8"/>
      <c r="D245" s="8"/>
      <c r="E245" s="8"/>
      <c r="F245" s="454"/>
      <c r="G245" s="8"/>
      <c r="H245" s="8"/>
    </row>
    <row r="246" spans="1:8" x14ac:dyDescent="0.2">
      <c r="A246" s="185"/>
      <c r="B246" s="8"/>
      <c r="C246" s="8"/>
      <c r="D246" s="8"/>
      <c r="E246" s="8"/>
      <c r="F246" s="454"/>
      <c r="G246" s="8"/>
      <c r="H246" s="8"/>
    </row>
    <row r="247" spans="1:8" x14ac:dyDescent="0.2">
      <c r="A247" s="185"/>
      <c r="B247" s="8"/>
      <c r="C247" s="8"/>
      <c r="D247" s="8"/>
      <c r="E247" s="8"/>
      <c r="F247" s="454"/>
      <c r="G247" s="8"/>
      <c r="H247" s="8"/>
    </row>
    <row r="248" spans="1:8" x14ac:dyDescent="0.2">
      <c r="A248" s="185"/>
      <c r="B248" s="8"/>
      <c r="C248" s="8"/>
      <c r="D248" s="8"/>
      <c r="E248" s="8"/>
      <c r="F248" s="454"/>
      <c r="G248" s="8"/>
      <c r="H248" s="8"/>
    </row>
    <row r="249" spans="1:8" x14ac:dyDescent="0.2">
      <c r="A249" s="185"/>
      <c r="B249" s="8"/>
      <c r="C249" s="8"/>
      <c r="D249" s="8"/>
      <c r="E249" s="8"/>
      <c r="F249" s="454"/>
      <c r="G249" s="8"/>
      <c r="H249" s="8"/>
    </row>
    <row r="250" spans="1:8" x14ac:dyDescent="0.2">
      <c r="A250" s="185"/>
      <c r="B250" s="8"/>
      <c r="C250" s="8"/>
      <c r="D250" s="8"/>
      <c r="E250" s="8"/>
      <c r="F250" s="454"/>
      <c r="G250" s="8"/>
      <c r="H250" s="8"/>
    </row>
    <row r="251" spans="1:8" x14ac:dyDescent="0.2">
      <c r="A251" s="185"/>
      <c r="B251" s="8"/>
      <c r="C251" s="8"/>
      <c r="D251" s="8"/>
      <c r="E251" s="8"/>
      <c r="F251" s="454"/>
      <c r="G251" s="8"/>
      <c r="H251" s="8"/>
    </row>
    <row r="252" spans="1:8" x14ac:dyDescent="0.2">
      <c r="A252" s="185"/>
      <c r="B252" s="8"/>
      <c r="C252" s="8"/>
      <c r="D252" s="8"/>
      <c r="E252" s="8"/>
      <c r="F252" s="454"/>
      <c r="G252" s="8"/>
      <c r="H252" s="8"/>
    </row>
    <row r="253" spans="1:8" x14ac:dyDescent="0.2">
      <c r="A253" s="185"/>
      <c r="B253" s="8"/>
      <c r="C253" s="8"/>
      <c r="D253" s="8"/>
      <c r="E253" s="8"/>
      <c r="F253" s="454"/>
      <c r="G253" s="8"/>
      <c r="H253" s="8"/>
    </row>
    <row r="254" spans="1:8" x14ac:dyDescent="0.2">
      <c r="A254" s="185"/>
      <c r="B254" s="8"/>
      <c r="C254" s="8"/>
      <c r="D254" s="8"/>
      <c r="E254" s="8"/>
      <c r="F254" s="454"/>
      <c r="G254" s="8"/>
      <c r="H254" s="8"/>
    </row>
    <row r="255" spans="1:8" x14ac:dyDescent="0.2">
      <c r="A255" s="185"/>
      <c r="B255" s="8"/>
      <c r="C255" s="8"/>
      <c r="D255" s="8"/>
      <c r="E255" s="8"/>
      <c r="F255" s="454"/>
      <c r="G255" s="8"/>
      <c r="H255" s="8"/>
    </row>
    <row r="256" spans="1:8" x14ac:dyDescent="0.2">
      <c r="A256" s="185"/>
      <c r="B256" s="8"/>
      <c r="C256" s="8"/>
      <c r="D256" s="8"/>
      <c r="E256" s="8"/>
      <c r="F256" s="454"/>
      <c r="G256" s="8"/>
      <c r="H256" s="8"/>
    </row>
    <row r="257" spans="1:8" x14ac:dyDescent="0.2">
      <c r="A257" s="185"/>
      <c r="B257" s="8"/>
      <c r="C257" s="8"/>
      <c r="D257" s="8"/>
      <c r="E257" s="8"/>
      <c r="F257" s="454"/>
      <c r="G257" s="8"/>
      <c r="H257" s="8"/>
    </row>
    <row r="258" spans="1:8" x14ac:dyDescent="0.2">
      <c r="A258" s="185"/>
      <c r="B258" s="8"/>
      <c r="C258" s="8"/>
      <c r="D258" s="8"/>
      <c r="E258" s="8"/>
      <c r="F258" s="454"/>
      <c r="G258" s="8"/>
      <c r="H258" s="8"/>
    </row>
    <row r="259" spans="1:8" x14ac:dyDescent="0.2">
      <c r="A259" s="185"/>
      <c r="B259" s="8"/>
      <c r="C259" s="8"/>
      <c r="D259" s="8"/>
      <c r="E259" s="8"/>
      <c r="F259" s="454"/>
      <c r="G259" s="8"/>
      <c r="H259" s="8"/>
    </row>
    <row r="260" spans="1:8" x14ac:dyDescent="0.2">
      <c r="A260" s="185"/>
      <c r="B260" s="8"/>
      <c r="C260" s="8"/>
      <c r="D260" s="8"/>
      <c r="E260" s="8"/>
      <c r="F260" s="454"/>
      <c r="G260" s="8"/>
      <c r="H260" s="8"/>
    </row>
    <row r="261" spans="1:8" x14ac:dyDescent="0.2">
      <c r="A261" s="185"/>
      <c r="B261" s="8"/>
      <c r="C261" s="8"/>
      <c r="D261" s="8"/>
      <c r="E261" s="8"/>
      <c r="F261" s="454"/>
      <c r="G261" s="8"/>
      <c r="H261" s="8"/>
    </row>
    <row r="262" spans="1:8" x14ac:dyDescent="0.2">
      <c r="A262" s="185"/>
      <c r="B262" s="8"/>
      <c r="C262" s="8"/>
      <c r="D262" s="8"/>
      <c r="E262" s="8"/>
      <c r="F262" s="454"/>
      <c r="G262" s="8"/>
      <c r="H262" s="8"/>
    </row>
    <row r="263" spans="1:8" x14ac:dyDescent="0.2">
      <c r="A263" s="185"/>
      <c r="B263" s="8"/>
      <c r="C263" s="8"/>
      <c r="D263" s="8"/>
      <c r="E263" s="8"/>
      <c r="F263" s="454"/>
      <c r="G263" s="8"/>
      <c r="H263" s="8"/>
    </row>
    <row r="264" spans="1:8" x14ac:dyDescent="0.2">
      <c r="A264" s="185"/>
      <c r="B264" s="8"/>
      <c r="C264" s="8"/>
      <c r="D264" s="8"/>
      <c r="E264" s="8"/>
      <c r="F264" s="454"/>
      <c r="G264" s="8"/>
      <c r="H264" s="8"/>
    </row>
    <row r="265" spans="1:8" x14ac:dyDescent="0.2">
      <c r="A265" s="185"/>
      <c r="B265" s="8"/>
      <c r="C265" s="8"/>
      <c r="D265" s="8"/>
      <c r="E265" s="8"/>
      <c r="F265" s="454"/>
      <c r="G265" s="8"/>
      <c r="H265" s="8"/>
    </row>
    <row r="266" spans="1:8" x14ac:dyDescent="0.2">
      <c r="A266" s="185"/>
      <c r="B266" s="8"/>
      <c r="C266" s="8"/>
      <c r="D266" s="8"/>
      <c r="E266" s="8"/>
      <c r="F266" s="454"/>
      <c r="G266" s="8"/>
      <c r="H266" s="8"/>
    </row>
    <row r="267" spans="1:8" x14ac:dyDescent="0.2">
      <c r="A267" s="185"/>
      <c r="B267" s="8"/>
      <c r="C267" s="8"/>
      <c r="D267" s="8"/>
      <c r="E267" s="8"/>
      <c r="F267" s="454"/>
      <c r="G267" s="8"/>
      <c r="H267" s="8"/>
    </row>
    <row r="268" spans="1:8" x14ac:dyDescent="0.2">
      <c r="A268" s="185"/>
      <c r="B268" s="8"/>
      <c r="C268" s="8"/>
      <c r="D268" s="8"/>
      <c r="E268" s="8"/>
      <c r="F268" s="454"/>
      <c r="G268" s="8"/>
      <c r="H268" s="8"/>
    </row>
    <row r="269" spans="1:8" x14ac:dyDescent="0.2">
      <c r="A269" s="185"/>
      <c r="B269" s="8"/>
      <c r="C269" s="8"/>
      <c r="D269" s="8"/>
      <c r="E269" s="8"/>
      <c r="F269" s="454"/>
      <c r="G269" s="8"/>
      <c r="H269" s="8"/>
    </row>
    <row r="270" spans="1:8" x14ac:dyDescent="0.2">
      <c r="A270" s="185"/>
      <c r="B270" s="8"/>
      <c r="C270" s="8"/>
      <c r="D270" s="8"/>
      <c r="E270" s="8"/>
      <c r="F270" s="454"/>
      <c r="G270" s="8"/>
      <c r="H270" s="8"/>
    </row>
    <row r="271" spans="1:8" x14ac:dyDescent="0.2">
      <c r="A271" s="185"/>
      <c r="B271" s="8"/>
      <c r="C271" s="8"/>
      <c r="D271" s="8"/>
      <c r="E271" s="8"/>
      <c r="F271" s="454"/>
      <c r="G271" s="8"/>
      <c r="H271" s="8"/>
    </row>
    <row r="272" spans="1:8" x14ac:dyDescent="0.2">
      <c r="A272" s="185"/>
      <c r="B272" s="8"/>
      <c r="C272" s="8"/>
      <c r="D272" s="8"/>
      <c r="E272" s="8"/>
      <c r="F272" s="454"/>
      <c r="G272" s="8"/>
      <c r="H272" s="8"/>
    </row>
    <row r="273" spans="1:8" x14ac:dyDescent="0.2">
      <c r="A273" s="185"/>
      <c r="B273" s="8"/>
      <c r="C273" s="8"/>
      <c r="D273" s="8"/>
      <c r="E273" s="8"/>
      <c r="F273" s="454"/>
      <c r="G273" s="8"/>
      <c r="H273" s="8"/>
    </row>
    <row r="274" spans="1:8" x14ac:dyDescent="0.2">
      <c r="A274" s="185"/>
      <c r="B274" s="8"/>
      <c r="C274" s="8"/>
      <c r="D274" s="8"/>
      <c r="E274" s="8"/>
      <c r="F274" s="454"/>
      <c r="G274" s="8"/>
      <c r="H274" s="8"/>
    </row>
    <row r="275" spans="1:8" x14ac:dyDescent="0.2">
      <c r="A275" s="185"/>
      <c r="B275" s="8"/>
      <c r="C275" s="8"/>
      <c r="D275" s="8"/>
      <c r="E275" s="8"/>
      <c r="F275" s="454"/>
      <c r="G275" s="8"/>
      <c r="H275" s="8"/>
    </row>
    <row r="276" spans="1:8" x14ac:dyDescent="0.2">
      <c r="A276" s="185"/>
      <c r="B276" s="8"/>
      <c r="C276" s="8"/>
      <c r="D276" s="8"/>
      <c r="E276" s="8"/>
      <c r="F276" s="454"/>
      <c r="G276" s="8"/>
      <c r="H276" s="8"/>
    </row>
    <row r="277" spans="1:8" x14ac:dyDescent="0.2">
      <c r="A277" s="185"/>
      <c r="B277" s="8"/>
      <c r="C277" s="8"/>
      <c r="D277" s="8"/>
      <c r="E277" s="8"/>
      <c r="F277" s="454"/>
      <c r="G277" s="8"/>
      <c r="H277" s="8"/>
    </row>
    <row r="278" spans="1:8" x14ac:dyDescent="0.2">
      <c r="A278" s="185"/>
      <c r="B278" s="8"/>
      <c r="C278" s="8"/>
      <c r="D278" s="8"/>
      <c r="E278" s="8"/>
      <c r="F278" s="454"/>
      <c r="G278" s="8"/>
      <c r="H278" s="8"/>
    </row>
    <row r="279" spans="1:8" x14ac:dyDescent="0.2">
      <c r="A279" s="185"/>
      <c r="B279" s="8"/>
      <c r="C279" s="8"/>
      <c r="D279" s="8"/>
      <c r="E279" s="8"/>
      <c r="F279" s="454"/>
      <c r="G279" s="8"/>
      <c r="H279" s="8"/>
    </row>
    <row r="280" spans="1:8" x14ac:dyDescent="0.2">
      <c r="A280" s="185"/>
      <c r="B280" s="8"/>
      <c r="C280" s="8"/>
      <c r="D280" s="8"/>
      <c r="E280" s="8"/>
      <c r="F280" s="454"/>
      <c r="G280" s="8"/>
      <c r="H280" s="8"/>
    </row>
    <row r="281" spans="1:8" x14ac:dyDescent="0.2">
      <c r="A281" s="185"/>
      <c r="B281" s="8"/>
      <c r="C281" s="8"/>
      <c r="D281" s="8"/>
      <c r="E281" s="8"/>
      <c r="F281" s="454"/>
      <c r="G281" s="8"/>
      <c r="H281" s="8"/>
    </row>
    <row r="282" spans="1:8" x14ac:dyDescent="0.2">
      <c r="A282" s="185"/>
      <c r="B282" s="8"/>
      <c r="C282" s="8"/>
      <c r="D282" s="8"/>
      <c r="E282" s="8"/>
      <c r="F282" s="454"/>
      <c r="G282" s="8"/>
      <c r="H282" s="8"/>
    </row>
    <row r="283" spans="1:8" x14ac:dyDescent="0.2">
      <c r="A283" s="185"/>
      <c r="B283" s="8"/>
      <c r="C283" s="8"/>
      <c r="D283" s="8"/>
      <c r="E283" s="8"/>
      <c r="F283" s="454"/>
      <c r="G283" s="8"/>
      <c r="H283" s="8"/>
    </row>
    <row r="284" spans="1:8" x14ac:dyDescent="0.2">
      <c r="A284" s="185"/>
      <c r="B284" s="8"/>
      <c r="C284" s="8"/>
      <c r="D284" s="8"/>
      <c r="E284" s="8"/>
      <c r="F284" s="454"/>
      <c r="G284" s="8"/>
      <c r="H284" s="8"/>
    </row>
    <row r="285" spans="1:8" x14ac:dyDescent="0.2">
      <c r="A285" s="185"/>
      <c r="B285" s="8"/>
      <c r="C285" s="8"/>
      <c r="D285" s="8"/>
      <c r="E285" s="8"/>
      <c r="F285" s="454"/>
      <c r="G285" s="8"/>
      <c r="H285" s="8"/>
    </row>
    <row r="286" spans="1:8" x14ac:dyDescent="0.2">
      <c r="A286" s="185"/>
      <c r="B286" s="8"/>
      <c r="C286" s="8"/>
      <c r="D286" s="8"/>
      <c r="E286" s="8"/>
      <c r="F286" s="454"/>
      <c r="G286" s="8"/>
      <c r="H286" s="8"/>
    </row>
    <row r="287" spans="1:8" x14ac:dyDescent="0.2">
      <c r="A287" s="185"/>
      <c r="B287" s="8"/>
      <c r="C287" s="8"/>
      <c r="D287" s="8"/>
      <c r="E287" s="8"/>
      <c r="F287" s="454"/>
      <c r="G287" s="8"/>
      <c r="H287" s="8"/>
    </row>
    <row r="288" spans="1:8" x14ac:dyDescent="0.2">
      <c r="A288" s="185"/>
      <c r="B288" s="8"/>
      <c r="C288" s="8"/>
      <c r="D288" s="8"/>
      <c r="E288" s="8"/>
      <c r="F288" s="454"/>
      <c r="G288" s="8"/>
      <c r="H288" s="8"/>
    </row>
    <row r="289" spans="1:8" x14ac:dyDescent="0.2">
      <c r="A289" s="185"/>
      <c r="B289" s="8"/>
      <c r="C289" s="8"/>
      <c r="D289" s="8"/>
      <c r="E289" s="8"/>
      <c r="F289" s="454"/>
      <c r="G289" s="8"/>
      <c r="H289" s="8"/>
    </row>
    <row r="290" spans="1:8" x14ac:dyDescent="0.2">
      <c r="A290" s="185"/>
      <c r="B290" s="8"/>
      <c r="C290" s="8"/>
      <c r="D290" s="8"/>
      <c r="E290" s="8"/>
      <c r="F290" s="454"/>
      <c r="G290" s="8"/>
      <c r="H290" s="8"/>
    </row>
    <row r="291" spans="1:8" x14ac:dyDescent="0.2">
      <c r="A291" s="185"/>
      <c r="B291" s="8"/>
      <c r="C291" s="8"/>
      <c r="D291" s="8"/>
      <c r="E291" s="8"/>
      <c r="F291" s="454"/>
      <c r="G291" s="8"/>
      <c r="H291" s="8"/>
    </row>
    <row r="292" spans="1:8" x14ac:dyDescent="0.2">
      <c r="A292" s="185"/>
      <c r="B292" s="8"/>
      <c r="C292" s="8"/>
      <c r="D292" s="8"/>
      <c r="E292" s="8"/>
      <c r="F292" s="454"/>
      <c r="G292" s="8"/>
      <c r="H292" s="8"/>
    </row>
    <row r="293" spans="1:8" x14ac:dyDescent="0.2">
      <c r="A293" s="185"/>
      <c r="B293" s="8"/>
      <c r="C293" s="8"/>
      <c r="D293" s="8"/>
      <c r="E293" s="8"/>
      <c r="F293" s="454"/>
      <c r="G293" s="8"/>
      <c r="H293" s="8"/>
    </row>
    <row r="294" spans="1:8" x14ac:dyDescent="0.2">
      <c r="A294" s="185"/>
      <c r="B294" s="8"/>
      <c r="C294" s="8"/>
      <c r="D294" s="8"/>
      <c r="E294" s="8"/>
      <c r="F294" s="454"/>
      <c r="G294" s="8"/>
      <c r="H294" s="8"/>
    </row>
    <row r="295" spans="1:8" x14ac:dyDescent="0.2">
      <c r="A295" s="185"/>
      <c r="B295" s="8"/>
      <c r="C295" s="8"/>
      <c r="D295" s="8"/>
      <c r="E295" s="8"/>
      <c r="F295" s="454"/>
      <c r="G295" s="8"/>
      <c r="H295" s="8"/>
    </row>
    <row r="296" spans="1:8" x14ac:dyDescent="0.2">
      <c r="A296" s="185"/>
      <c r="B296" s="8"/>
      <c r="C296" s="8"/>
      <c r="D296" s="8"/>
      <c r="E296" s="8"/>
      <c r="F296" s="454"/>
      <c r="G296" s="8"/>
      <c r="H296" s="8"/>
    </row>
    <row r="297" spans="1:8" x14ac:dyDescent="0.2">
      <c r="A297" s="185"/>
      <c r="B297" s="8"/>
      <c r="C297" s="8"/>
      <c r="D297" s="8"/>
      <c r="E297" s="8"/>
      <c r="F297" s="454"/>
      <c r="G297" s="8"/>
      <c r="H297" s="8"/>
    </row>
    <row r="298" spans="1:8" x14ac:dyDescent="0.2">
      <c r="A298" s="185"/>
      <c r="B298" s="8"/>
      <c r="C298" s="8"/>
      <c r="D298" s="8"/>
      <c r="E298" s="8"/>
      <c r="F298" s="454"/>
      <c r="G298" s="8"/>
      <c r="H298" s="8"/>
    </row>
    <row r="299" spans="1:8" x14ac:dyDescent="0.2">
      <c r="A299" s="185"/>
      <c r="B299" s="8"/>
      <c r="C299" s="8"/>
      <c r="D299" s="8"/>
      <c r="E299" s="8"/>
      <c r="F299" s="454"/>
      <c r="G299" s="8"/>
      <c r="H299" s="8"/>
    </row>
    <row r="300" spans="1:8" x14ac:dyDescent="0.2">
      <c r="A300" s="185"/>
      <c r="B300" s="8"/>
      <c r="C300" s="8"/>
      <c r="D300" s="8"/>
      <c r="E300" s="8"/>
      <c r="F300" s="454"/>
      <c r="G300" s="8"/>
      <c r="H300" s="8"/>
    </row>
    <row r="301" spans="1:8" x14ac:dyDescent="0.2">
      <c r="A301" s="185"/>
      <c r="B301" s="8"/>
      <c r="C301" s="8"/>
      <c r="D301" s="8"/>
      <c r="E301" s="8"/>
      <c r="F301" s="454"/>
      <c r="G301" s="8"/>
      <c r="H301" s="8"/>
    </row>
    <row r="302" spans="1:8" x14ac:dyDescent="0.2">
      <c r="A302" s="185"/>
      <c r="B302" s="8"/>
      <c r="C302" s="8"/>
      <c r="D302" s="8"/>
      <c r="E302" s="8"/>
      <c r="F302" s="454"/>
      <c r="G302" s="8"/>
      <c r="H302" s="8"/>
    </row>
    <row r="303" spans="1:8" x14ac:dyDescent="0.2">
      <c r="A303" s="185"/>
      <c r="B303" s="8"/>
      <c r="C303" s="8"/>
      <c r="D303" s="8"/>
      <c r="E303" s="8"/>
      <c r="F303" s="454"/>
      <c r="G303" s="8"/>
      <c r="H303" s="8"/>
    </row>
    <row r="304" spans="1:8" x14ac:dyDescent="0.2">
      <c r="A304" s="185"/>
      <c r="B304" s="8"/>
      <c r="C304" s="8"/>
      <c r="D304" s="8"/>
      <c r="E304" s="8"/>
      <c r="F304" s="454"/>
      <c r="G304" s="8"/>
      <c r="H304" s="8"/>
    </row>
    <row r="305" spans="1:8" x14ac:dyDescent="0.2">
      <c r="A305" s="185"/>
      <c r="B305" s="8"/>
      <c r="C305" s="8"/>
      <c r="D305" s="8"/>
      <c r="E305" s="8"/>
      <c r="F305" s="454"/>
      <c r="G305" s="8"/>
      <c r="H305" s="8"/>
    </row>
    <row r="306" spans="1:8" x14ac:dyDescent="0.2">
      <c r="A306" s="185"/>
      <c r="B306" s="8"/>
      <c r="C306" s="8"/>
      <c r="D306" s="8"/>
      <c r="E306" s="8"/>
      <c r="F306" s="454"/>
      <c r="G306" s="8"/>
      <c r="H306" s="8"/>
    </row>
    <row r="307" spans="1:8" x14ac:dyDescent="0.2">
      <c r="A307" s="185"/>
      <c r="B307" s="8"/>
      <c r="C307" s="8"/>
      <c r="D307" s="8"/>
      <c r="E307" s="8"/>
      <c r="F307" s="454"/>
      <c r="G307" s="8"/>
      <c r="H307" s="8"/>
    </row>
    <row r="308" spans="1:8" x14ac:dyDescent="0.2">
      <c r="A308" s="185"/>
      <c r="B308" s="8"/>
      <c r="C308" s="8"/>
      <c r="D308" s="8"/>
      <c r="E308" s="8"/>
      <c r="F308" s="454"/>
      <c r="G308" s="8"/>
      <c r="H308" s="8"/>
    </row>
    <row r="309" spans="1:8" x14ac:dyDescent="0.2">
      <c r="A309" s="185"/>
      <c r="B309" s="8"/>
      <c r="C309" s="8"/>
      <c r="D309" s="8"/>
      <c r="E309" s="8"/>
      <c r="F309" s="454"/>
      <c r="G309" s="8"/>
      <c r="H309" s="8"/>
    </row>
    <row r="310" spans="1:8" x14ac:dyDescent="0.2">
      <c r="A310" s="185"/>
      <c r="B310" s="8"/>
      <c r="C310" s="8"/>
      <c r="D310" s="8"/>
      <c r="E310" s="8"/>
      <c r="F310" s="454"/>
      <c r="G310" s="8"/>
      <c r="H310" s="8"/>
    </row>
    <row r="311" spans="1:8" x14ac:dyDescent="0.2">
      <c r="A311" s="185"/>
      <c r="B311" s="8"/>
      <c r="C311" s="8"/>
      <c r="D311" s="8"/>
      <c r="E311" s="8"/>
      <c r="F311" s="454"/>
      <c r="G311" s="8"/>
      <c r="H311" s="8"/>
    </row>
    <row r="312" spans="1:8" x14ac:dyDescent="0.2">
      <c r="A312" s="185"/>
      <c r="B312" s="8"/>
      <c r="C312" s="8"/>
      <c r="D312" s="8"/>
      <c r="E312" s="8"/>
      <c r="F312" s="454"/>
      <c r="G312" s="8"/>
      <c r="H312" s="8"/>
    </row>
    <row r="313" spans="1:8" x14ac:dyDescent="0.2">
      <c r="A313" s="185"/>
      <c r="B313" s="8"/>
      <c r="C313" s="8"/>
      <c r="D313" s="8"/>
      <c r="E313" s="8"/>
      <c r="F313" s="454"/>
      <c r="G313" s="8"/>
      <c r="H313" s="8"/>
    </row>
    <row r="314" spans="1:8" x14ac:dyDescent="0.2">
      <c r="A314" s="185"/>
      <c r="B314" s="8"/>
      <c r="C314" s="8"/>
      <c r="D314" s="8"/>
      <c r="E314" s="8"/>
      <c r="F314" s="454"/>
      <c r="G314" s="8"/>
      <c r="H314" s="8"/>
    </row>
    <row r="315" spans="1:8" x14ac:dyDescent="0.2">
      <c r="A315" s="185"/>
      <c r="B315" s="8"/>
      <c r="C315" s="8"/>
      <c r="D315" s="8"/>
      <c r="E315" s="8"/>
      <c r="F315" s="454"/>
      <c r="G315" s="8"/>
      <c r="H315" s="8"/>
    </row>
    <row r="316" spans="1:8" x14ac:dyDescent="0.2">
      <c r="A316" s="185"/>
      <c r="B316" s="8"/>
      <c r="C316" s="8"/>
      <c r="D316" s="8"/>
      <c r="E316" s="8"/>
      <c r="F316" s="454"/>
      <c r="G316" s="8"/>
      <c r="H316" s="8"/>
    </row>
    <row r="317" spans="1:8" x14ac:dyDescent="0.2">
      <c r="A317" s="185"/>
      <c r="B317" s="8"/>
      <c r="C317" s="8"/>
      <c r="D317" s="8"/>
      <c r="E317" s="8"/>
      <c r="F317" s="454"/>
      <c r="G317" s="8"/>
      <c r="H317" s="8"/>
    </row>
    <row r="318" spans="1:8" x14ac:dyDescent="0.2">
      <c r="A318" s="185"/>
      <c r="B318" s="8"/>
      <c r="C318" s="8"/>
      <c r="D318" s="8"/>
      <c r="E318" s="8"/>
      <c r="F318" s="454"/>
      <c r="G318" s="8"/>
      <c r="H318" s="8"/>
    </row>
    <row r="319" spans="1:8" x14ac:dyDescent="0.2">
      <c r="A319" s="185"/>
      <c r="B319" s="8"/>
      <c r="C319" s="8"/>
      <c r="D319" s="8"/>
      <c r="E319" s="8"/>
      <c r="F319" s="454"/>
      <c r="G319" s="8"/>
      <c r="H319" s="8"/>
    </row>
    <row r="320" spans="1:8" x14ac:dyDescent="0.2">
      <c r="A320" s="185"/>
      <c r="B320" s="8"/>
      <c r="C320" s="8"/>
      <c r="D320" s="8"/>
      <c r="E320" s="8"/>
      <c r="F320" s="454"/>
      <c r="G320" s="8"/>
      <c r="H320" s="8"/>
    </row>
    <row r="321" spans="1:8" x14ac:dyDescent="0.2">
      <c r="A321" s="185"/>
      <c r="B321" s="8"/>
      <c r="C321" s="8"/>
      <c r="D321" s="8"/>
      <c r="E321" s="8"/>
      <c r="F321" s="454"/>
      <c r="G321" s="8"/>
      <c r="H321" s="8"/>
    </row>
    <row r="322" spans="1:8" x14ac:dyDescent="0.2">
      <c r="A322" s="185"/>
      <c r="B322" s="8"/>
      <c r="C322" s="8"/>
      <c r="D322" s="8"/>
      <c r="E322" s="8"/>
      <c r="F322" s="454"/>
      <c r="G322" s="8"/>
      <c r="H322" s="8"/>
    </row>
    <row r="323" spans="1:8" x14ac:dyDescent="0.2">
      <c r="A323" s="185"/>
      <c r="B323" s="8"/>
      <c r="C323" s="8"/>
      <c r="D323" s="8"/>
      <c r="E323" s="8"/>
      <c r="F323" s="454"/>
      <c r="G323" s="8"/>
      <c r="H323" s="8"/>
    </row>
    <row r="324" spans="1:8" x14ac:dyDescent="0.2">
      <c r="A324" s="185"/>
      <c r="B324" s="8"/>
      <c r="C324" s="8"/>
      <c r="D324" s="8"/>
      <c r="E324" s="8"/>
      <c r="F324" s="454"/>
      <c r="G324" s="8"/>
      <c r="H324" s="8"/>
    </row>
    <row r="325" spans="1:8" x14ac:dyDescent="0.2">
      <c r="A325" s="185"/>
      <c r="B325" s="8"/>
      <c r="C325" s="8"/>
      <c r="D325" s="8"/>
      <c r="E325" s="8"/>
      <c r="F325" s="454"/>
      <c r="G325" s="8"/>
      <c r="H325" s="8"/>
    </row>
    <row r="326" spans="1:8" x14ac:dyDescent="0.2">
      <c r="A326" s="185"/>
      <c r="B326" s="8"/>
      <c r="C326" s="8"/>
      <c r="D326" s="8"/>
      <c r="E326" s="8"/>
      <c r="F326" s="454"/>
      <c r="G326" s="8"/>
      <c r="H326" s="8"/>
    </row>
    <row r="327" spans="1:8" x14ac:dyDescent="0.2">
      <c r="A327" s="185"/>
      <c r="B327" s="8"/>
      <c r="C327" s="8"/>
      <c r="D327" s="8"/>
      <c r="E327" s="8"/>
      <c r="F327" s="454"/>
      <c r="G327" s="8"/>
      <c r="H327" s="8"/>
    </row>
    <row r="328" spans="1:8" x14ac:dyDescent="0.2">
      <c r="A328" s="185"/>
      <c r="B328" s="8"/>
      <c r="C328" s="8"/>
      <c r="D328" s="8"/>
      <c r="E328" s="8"/>
      <c r="F328" s="454"/>
      <c r="G328" s="8"/>
      <c r="H328" s="8"/>
    </row>
    <row r="329" spans="1:8" x14ac:dyDescent="0.2">
      <c r="A329" s="185"/>
      <c r="B329" s="8"/>
      <c r="C329" s="8"/>
      <c r="D329" s="8"/>
      <c r="E329" s="8"/>
      <c r="F329" s="454"/>
      <c r="G329" s="8"/>
      <c r="H329" s="8"/>
    </row>
    <row r="330" spans="1:8" x14ac:dyDescent="0.2">
      <c r="A330" s="185"/>
      <c r="B330" s="8"/>
      <c r="C330" s="8"/>
      <c r="D330" s="8"/>
      <c r="E330" s="8"/>
      <c r="F330" s="454"/>
      <c r="G330" s="8"/>
      <c r="H330" s="8"/>
    </row>
    <row r="331" spans="1:8" x14ac:dyDescent="0.2">
      <c r="A331" s="185"/>
      <c r="B331" s="8"/>
      <c r="C331" s="8"/>
      <c r="D331" s="8"/>
      <c r="E331" s="8"/>
      <c r="F331" s="454"/>
      <c r="G331" s="8"/>
      <c r="H331" s="8"/>
    </row>
    <row r="332" spans="1:8" x14ac:dyDescent="0.2">
      <c r="A332" s="185"/>
      <c r="B332" s="8"/>
      <c r="C332" s="8"/>
      <c r="D332" s="8"/>
      <c r="E332" s="8"/>
      <c r="F332" s="454"/>
      <c r="G332" s="8"/>
      <c r="H332" s="8"/>
    </row>
    <row r="333" spans="1:8" x14ac:dyDescent="0.2">
      <c r="A333" s="185"/>
      <c r="B333" s="8"/>
      <c r="C333" s="8"/>
      <c r="D333" s="8"/>
      <c r="E333" s="8"/>
      <c r="F333" s="454"/>
      <c r="G333" s="8"/>
      <c r="H333" s="8"/>
    </row>
    <row r="334" spans="1:8" x14ac:dyDescent="0.2">
      <c r="A334" s="185"/>
      <c r="B334" s="8"/>
      <c r="C334" s="8"/>
      <c r="D334" s="8"/>
      <c r="E334" s="8"/>
      <c r="F334" s="454"/>
      <c r="G334" s="8"/>
      <c r="H334" s="8"/>
    </row>
    <row r="335" spans="1:8" x14ac:dyDescent="0.2">
      <c r="A335" s="185"/>
      <c r="B335" s="8"/>
      <c r="C335" s="8"/>
      <c r="D335" s="8"/>
      <c r="E335" s="8"/>
      <c r="F335" s="454"/>
      <c r="G335" s="8"/>
      <c r="H335" s="8"/>
    </row>
    <row r="336" spans="1:8" x14ac:dyDescent="0.2">
      <c r="A336" s="185"/>
      <c r="B336" s="8"/>
      <c r="C336" s="8"/>
      <c r="D336" s="8"/>
      <c r="E336" s="8"/>
      <c r="F336" s="454"/>
      <c r="G336" s="8"/>
      <c r="H336" s="8"/>
    </row>
    <row r="337" spans="1:8" x14ac:dyDescent="0.2">
      <c r="A337" s="185"/>
      <c r="B337" s="8"/>
      <c r="C337" s="8"/>
      <c r="D337" s="8"/>
      <c r="E337" s="8"/>
      <c r="F337" s="454"/>
      <c r="G337" s="8"/>
      <c r="H337" s="8"/>
    </row>
    <row r="338" spans="1:8" x14ac:dyDescent="0.2">
      <c r="A338" s="185"/>
      <c r="B338" s="8"/>
      <c r="C338" s="8"/>
      <c r="D338" s="8"/>
      <c r="E338" s="8"/>
      <c r="F338" s="454"/>
      <c r="G338" s="8"/>
      <c r="H338" s="8"/>
    </row>
    <row r="339" spans="1:8" x14ac:dyDescent="0.2">
      <c r="A339" s="185"/>
      <c r="B339" s="8"/>
      <c r="C339" s="8"/>
      <c r="D339" s="8"/>
      <c r="E339" s="8"/>
      <c r="F339" s="454"/>
      <c r="G339" s="8"/>
      <c r="H339" s="8"/>
    </row>
    <row r="340" spans="1:8" x14ac:dyDescent="0.2">
      <c r="A340" s="185"/>
      <c r="B340" s="8"/>
      <c r="C340" s="8"/>
      <c r="D340" s="8"/>
      <c r="E340" s="8"/>
      <c r="F340" s="454"/>
      <c r="G340" s="8"/>
      <c r="H340" s="8"/>
    </row>
    <row r="341" spans="1:8" x14ac:dyDescent="0.2">
      <c r="A341" s="185"/>
      <c r="B341" s="8"/>
      <c r="C341" s="8"/>
      <c r="D341" s="8"/>
      <c r="E341" s="8"/>
      <c r="F341" s="454"/>
      <c r="G341" s="8"/>
      <c r="H341" s="8"/>
    </row>
    <row r="342" spans="1:8" x14ac:dyDescent="0.2">
      <c r="A342" s="185"/>
      <c r="B342" s="8"/>
      <c r="C342" s="8"/>
      <c r="D342" s="8"/>
      <c r="E342" s="8"/>
      <c r="F342" s="454"/>
      <c r="G342" s="8"/>
      <c r="H342" s="8"/>
    </row>
    <row r="343" spans="1:8" x14ac:dyDescent="0.2">
      <c r="A343" s="185"/>
      <c r="B343" s="8"/>
      <c r="C343" s="8"/>
      <c r="D343" s="8"/>
      <c r="E343" s="8"/>
      <c r="F343" s="454"/>
      <c r="G343" s="8"/>
      <c r="H343" s="8"/>
    </row>
    <row r="344" spans="1:8" x14ac:dyDescent="0.2">
      <c r="A344" s="185"/>
      <c r="B344" s="8"/>
      <c r="C344" s="8"/>
      <c r="D344" s="8"/>
      <c r="E344" s="8"/>
      <c r="F344" s="454"/>
      <c r="G344" s="8"/>
      <c r="H344" s="8"/>
    </row>
    <row r="345" spans="1:8" x14ac:dyDescent="0.2">
      <c r="A345" s="185"/>
      <c r="B345" s="8"/>
      <c r="C345" s="8"/>
      <c r="D345" s="8"/>
      <c r="E345" s="8"/>
      <c r="F345" s="454"/>
      <c r="G345" s="8"/>
      <c r="H345" s="8"/>
    </row>
    <row r="346" spans="1:8" x14ac:dyDescent="0.2">
      <c r="A346" s="185"/>
      <c r="B346" s="8"/>
      <c r="C346" s="8"/>
      <c r="D346" s="8"/>
      <c r="E346" s="8"/>
      <c r="F346" s="454"/>
      <c r="G346" s="8"/>
      <c r="H346" s="8"/>
    </row>
    <row r="347" spans="1:8" x14ac:dyDescent="0.2">
      <c r="A347" s="185"/>
      <c r="B347" s="8"/>
      <c r="C347" s="8"/>
      <c r="D347" s="8"/>
      <c r="E347" s="8"/>
      <c r="F347" s="454"/>
      <c r="G347" s="8"/>
      <c r="H347" s="8"/>
    </row>
    <row r="348" spans="1:8" x14ac:dyDescent="0.2">
      <c r="A348" s="185"/>
      <c r="B348" s="8"/>
      <c r="C348" s="8"/>
      <c r="D348" s="8"/>
      <c r="E348" s="8"/>
      <c r="F348" s="454"/>
      <c r="G348" s="8"/>
      <c r="H348" s="8"/>
    </row>
    <row r="349" spans="1:8" x14ac:dyDescent="0.2">
      <c r="A349" s="185"/>
      <c r="B349" s="8"/>
      <c r="C349" s="8"/>
      <c r="D349" s="8"/>
      <c r="E349" s="8"/>
      <c r="F349" s="454"/>
      <c r="G349" s="8"/>
      <c r="H349" s="8"/>
    </row>
    <row r="350" spans="1:8" x14ac:dyDescent="0.2">
      <c r="A350" s="185"/>
      <c r="B350" s="8"/>
      <c r="C350" s="8"/>
      <c r="D350" s="8"/>
      <c r="E350" s="8"/>
      <c r="F350" s="454"/>
      <c r="G350" s="8"/>
      <c r="H350" s="8"/>
    </row>
    <row r="351" spans="1:8" x14ac:dyDescent="0.2">
      <c r="A351" s="185"/>
      <c r="B351" s="8"/>
      <c r="C351" s="8"/>
      <c r="D351" s="8"/>
      <c r="E351" s="8"/>
      <c r="F351" s="454"/>
      <c r="G351" s="8"/>
      <c r="H351" s="8"/>
    </row>
    <row r="352" spans="1:8" x14ac:dyDescent="0.2">
      <c r="A352" s="185"/>
      <c r="B352" s="8"/>
      <c r="C352" s="8"/>
      <c r="D352" s="8"/>
      <c r="E352" s="8"/>
      <c r="F352" s="454"/>
      <c r="G352" s="8"/>
      <c r="H352" s="8"/>
    </row>
    <row r="353" spans="1:8" x14ac:dyDescent="0.2">
      <c r="A353" s="185"/>
      <c r="B353" s="8"/>
      <c r="C353" s="8"/>
      <c r="D353" s="8"/>
      <c r="E353" s="8"/>
      <c r="F353" s="454"/>
      <c r="G353" s="8"/>
      <c r="H353" s="8"/>
    </row>
    <row r="354" spans="1:8" x14ac:dyDescent="0.2">
      <c r="A354" s="185"/>
      <c r="B354" s="8"/>
      <c r="C354" s="8"/>
      <c r="D354" s="8"/>
      <c r="E354" s="8"/>
      <c r="F354" s="454"/>
      <c r="G354" s="8"/>
      <c r="H354" s="8"/>
    </row>
    <row r="355" spans="1:8" x14ac:dyDescent="0.2">
      <c r="A355" s="185"/>
      <c r="B355" s="8"/>
      <c r="C355" s="8"/>
      <c r="D355" s="8"/>
      <c r="E355" s="8"/>
      <c r="F355" s="454"/>
      <c r="G355" s="8"/>
      <c r="H355" s="8"/>
    </row>
    <row r="356" spans="1:8" x14ac:dyDescent="0.2">
      <c r="A356" s="185"/>
      <c r="B356" s="8"/>
      <c r="C356" s="8"/>
      <c r="D356" s="8"/>
      <c r="E356" s="8"/>
      <c r="F356" s="454"/>
      <c r="G356" s="8"/>
      <c r="H356" s="8"/>
    </row>
    <row r="357" spans="1:8" x14ac:dyDescent="0.2">
      <c r="A357" s="185"/>
      <c r="B357" s="8"/>
      <c r="C357" s="8"/>
      <c r="D357" s="8"/>
      <c r="E357" s="8"/>
      <c r="F357" s="454"/>
      <c r="G357" s="8"/>
      <c r="H357" s="8"/>
    </row>
    <row r="358" spans="1:8" x14ac:dyDescent="0.2">
      <c r="A358" s="185"/>
      <c r="B358" s="8"/>
      <c r="C358" s="8"/>
      <c r="D358" s="8"/>
      <c r="E358" s="8"/>
      <c r="F358" s="454"/>
      <c r="G358" s="8"/>
      <c r="H358" s="8"/>
    </row>
    <row r="359" spans="1:8" x14ac:dyDescent="0.2">
      <c r="A359" s="185"/>
      <c r="B359" s="8"/>
      <c r="C359" s="8"/>
      <c r="D359" s="8"/>
      <c r="E359" s="8"/>
      <c r="F359" s="454"/>
      <c r="G359" s="8"/>
      <c r="H359" s="8"/>
    </row>
    <row r="360" spans="1:8" x14ac:dyDescent="0.2">
      <c r="A360" s="185"/>
      <c r="B360" s="8"/>
      <c r="C360" s="8"/>
      <c r="D360" s="8"/>
      <c r="E360" s="8"/>
      <c r="F360" s="454"/>
      <c r="G360" s="8"/>
      <c r="H360" s="8"/>
    </row>
    <row r="361" spans="1:8" x14ac:dyDescent="0.2">
      <c r="A361" s="185"/>
      <c r="B361" s="8"/>
      <c r="C361" s="8"/>
      <c r="D361" s="8"/>
      <c r="E361" s="8"/>
      <c r="F361" s="454"/>
      <c r="G361" s="8"/>
      <c r="H361" s="8"/>
    </row>
    <row r="362" spans="1:8" x14ac:dyDescent="0.2">
      <c r="A362" s="185"/>
      <c r="B362" s="8"/>
      <c r="C362" s="8"/>
      <c r="D362" s="8"/>
      <c r="E362" s="8"/>
      <c r="F362" s="454"/>
      <c r="G362" s="8"/>
      <c r="H362" s="8"/>
    </row>
    <row r="363" spans="1:8" x14ac:dyDescent="0.2">
      <c r="A363" s="185"/>
      <c r="B363" s="8"/>
      <c r="C363" s="8"/>
      <c r="D363" s="8"/>
      <c r="E363" s="8"/>
      <c r="F363" s="454"/>
      <c r="G363" s="8"/>
      <c r="H363" s="8"/>
    </row>
    <row r="364" spans="1:8" x14ac:dyDescent="0.2">
      <c r="A364" s="185"/>
      <c r="B364" s="8"/>
      <c r="C364" s="8"/>
      <c r="D364" s="8"/>
      <c r="E364" s="8"/>
      <c r="F364" s="454"/>
      <c r="G364" s="8"/>
      <c r="H364" s="8"/>
    </row>
    <row r="365" spans="1:8" x14ac:dyDescent="0.2">
      <c r="A365" s="185"/>
      <c r="B365" s="8"/>
      <c r="C365" s="8"/>
      <c r="D365" s="8"/>
      <c r="E365" s="8"/>
      <c r="F365" s="454"/>
      <c r="G365" s="8"/>
      <c r="H365" s="8"/>
    </row>
    <row r="366" spans="1:8" x14ac:dyDescent="0.2">
      <c r="A366" s="185"/>
      <c r="B366" s="8"/>
      <c r="C366" s="8"/>
      <c r="D366" s="8"/>
      <c r="E366" s="8"/>
      <c r="F366" s="454"/>
      <c r="G366" s="8"/>
      <c r="H366" s="8"/>
    </row>
    <row r="367" spans="1:8" x14ac:dyDescent="0.2">
      <c r="A367" s="185"/>
      <c r="B367" s="8"/>
      <c r="C367" s="8"/>
      <c r="D367" s="8"/>
      <c r="E367" s="8"/>
      <c r="F367" s="454"/>
      <c r="G367" s="8"/>
      <c r="H367" s="8"/>
    </row>
    <row r="368" spans="1:8" x14ac:dyDescent="0.2">
      <c r="A368" s="185"/>
      <c r="B368" s="8"/>
      <c r="C368" s="8"/>
      <c r="D368" s="8"/>
      <c r="E368" s="8"/>
      <c r="F368" s="454"/>
      <c r="G368" s="8"/>
      <c r="H368" s="8"/>
    </row>
    <row r="369" spans="1:8" x14ac:dyDescent="0.2">
      <c r="A369" s="185"/>
      <c r="B369" s="8"/>
      <c r="C369" s="8"/>
      <c r="D369" s="8"/>
      <c r="E369" s="8"/>
      <c r="F369" s="454"/>
      <c r="G369" s="8"/>
      <c r="H369" s="8"/>
    </row>
    <row r="370" spans="1:8" x14ac:dyDescent="0.2">
      <c r="A370" s="185"/>
      <c r="B370" s="8"/>
      <c r="C370" s="8"/>
      <c r="D370" s="8"/>
      <c r="E370" s="8"/>
      <c r="F370" s="454"/>
      <c r="G370" s="8"/>
      <c r="H370" s="8"/>
    </row>
    <row r="371" spans="1:8" x14ac:dyDescent="0.2">
      <c r="A371" s="185"/>
      <c r="B371" s="8"/>
      <c r="C371" s="8"/>
      <c r="D371" s="8"/>
      <c r="E371" s="8"/>
      <c r="F371" s="454"/>
      <c r="G371" s="8"/>
      <c r="H371" s="8"/>
    </row>
    <row r="372" spans="1:8" x14ac:dyDescent="0.2">
      <c r="A372" s="185"/>
      <c r="B372" s="8"/>
      <c r="C372" s="8"/>
      <c r="D372" s="8"/>
      <c r="E372" s="8"/>
      <c r="F372" s="454"/>
      <c r="G372" s="8"/>
      <c r="H372" s="8"/>
    </row>
    <row r="373" spans="1:8" x14ac:dyDescent="0.2">
      <c r="A373" s="185"/>
      <c r="B373" s="8"/>
      <c r="C373" s="8"/>
      <c r="D373" s="8"/>
      <c r="E373" s="8"/>
      <c r="F373" s="454"/>
      <c r="G373" s="8"/>
      <c r="H373" s="8"/>
    </row>
    <row r="374" spans="1:8" x14ac:dyDescent="0.2">
      <c r="A374" s="185"/>
      <c r="B374" s="8"/>
      <c r="C374" s="8"/>
      <c r="D374" s="8"/>
      <c r="E374" s="8"/>
      <c r="F374" s="454"/>
      <c r="G374" s="8"/>
      <c r="H374" s="8"/>
    </row>
    <row r="375" spans="1:8" x14ac:dyDescent="0.2">
      <c r="A375" s="185"/>
      <c r="B375" s="8"/>
      <c r="C375" s="8"/>
      <c r="D375" s="8"/>
      <c r="E375" s="8"/>
      <c r="F375" s="454"/>
      <c r="G375" s="8"/>
      <c r="H375" s="8"/>
    </row>
    <row r="376" spans="1:8" x14ac:dyDescent="0.2">
      <c r="A376" s="185"/>
      <c r="B376" s="8"/>
      <c r="C376" s="8"/>
      <c r="D376" s="8"/>
      <c r="E376" s="8"/>
      <c r="F376" s="454"/>
      <c r="G376" s="8"/>
      <c r="H376" s="8"/>
    </row>
    <row r="377" spans="1:8" x14ac:dyDescent="0.2">
      <c r="A377" s="185"/>
      <c r="B377" s="8"/>
      <c r="C377" s="8"/>
      <c r="D377" s="8"/>
      <c r="E377" s="8"/>
      <c r="F377" s="454"/>
      <c r="G377" s="8"/>
      <c r="H377" s="8"/>
    </row>
    <row r="378" spans="1:8" x14ac:dyDescent="0.2">
      <c r="A378" s="185"/>
      <c r="B378" s="8"/>
      <c r="C378" s="8"/>
      <c r="D378" s="8"/>
      <c r="E378" s="8"/>
      <c r="F378" s="454"/>
      <c r="G378" s="8"/>
      <c r="H378" s="8"/>
    </row>
    <row r="379" spans="1:8" x14ac:dyDescent="0.2">
      <c r="A379" s="185"/>
      <c r="B379" s="8"/>
      <c r="C379" s="8"/>
      <c r="D379" s="8"/>
      <c r="E379" s="8"/>
      <c r="F379" s="454"/>
      <c r="G379" s="8"/>
      <c r="H379" s="8"/>
    </row>
    <row r="380" spans="1:8" x14ac:dyDescent="0.2">
      <c r="A380" s="185"/>
      <c r="B380" s="8"/>
      <c r="C380" s="8"/>
      <c r="D380" s="8"/>
      <c r="E380" s="8"/>
      <c r="F380" s="454"/>
      <c r="G380" s="8"/>
      <c r="H380" s="8"/>
    </row>
    <row r="381" spans="1:8" x14ac:dyDescent="0.2">
      <c r="A381" s="185"/>
      <c r="B381" s="8"/>
      <c r="C381" s="8"/>
      <c r="D381" s="8"/>
      <c r="E381" s="8"/>
      <c r="F381" s="454"/>
      <c r="G381" s="8"/>
      <c r="H381" s="8"/>
    </row>
    <row r="382" spans="1:8" x14ac:dyDescent="0.2">
      <c r="A382" s="185"/>
      <c r="B382" s="8"/>
      <c r="C382" s="8"/>
      <c r="D382" s="8"/>
      <c r="E382" s="8"/>
      <c r="F382" s="454"/>
      <c r="G382" s="8"/>
      <c r="H382" s="8"/>
    </row>
    <row r="383" spans="1:8" x14ac:dyDescent="0.2">
      <c r="A383" s="185"/>
      <c r="B383" s="8"/>
      <c r="C383" s="8"/>
      <c r="D383" s="8"/>
      <c r="E383" s="8"/>
      <c r="F383" s="454"/>
      <c r="G383" s="8"/>
      <c r="H383" s="8"/>
    </row>
    <row r="384" spans="1:8" x14ac:dyDescent="0.2">
      <c r="A384" s="185"/>
      <c r="B384" s="8"/>
      <c r="C384" s="8"/>
      <c r="D384" s="8"/>
      <c r="E384" s="8"/>
      <c r="F384" s="454"/>
      <c r="G384" s="8"/>
      <c r="H384" s="8"/>
    </row>
    <row r="385" spans="1:8" x14ac:dyDescent="0.2">
      <c r="A385" s="185"/>
      <c r="B385" s="8"/>
      <c r="C385" s="8"/>
      <c r="D385" s="8"/>
      <c r="E385" s="8"/>
      <c r="F385" s="454"/>
      <c r="G385" s="8"/>
      <c r="H385" s="8"/>
    </row>
    <row r="386" spans="1:8" x14ac:dyDescent="0.2">
      <c r="A386" s="185"/>
      <c r="B386" s="8"/>
      <c r="C386" s="8"/>
      <c r="D386" s="8"/>
      <c r="E386" s="8"/>
      <c r="F386" s="454"/>
      <c r="G386" s="8"/>
      <c r="H386" s="8"/>
    </row>
    <row r="387" spans="1:8" x14ac:dyDescent="0.2">
      <c r="A387" s="185"/>
      <c r="B387" s="8"/>
      <c r="C387" s="8"/>
      <c r="D387" s="8"/>
      <c r="E387" s="8"/>
      <c r="F387" s="454"/>
      <c r="G387" s="8"/>
      <c r="H387" s="8"/>
    </row>
    <row r="388" spans="1:8" x14ac:dyDescent="0.2">
      <c r="A388" s="185"/>
      <c r="B388" s="8"/>
      <c r="C388" s="8"/>
      <c r="D388" s="8"/>
      <c r="E388" s="8"/>
      <c r="F388" s="454"/>
      <c r="G388" s="8"/>
      <c r="H388" s="8"/>
    </row>
    <row r="389" spans="1:8" x14ac:dyDescent="0.2">
      <c r="A389" s="185"/>
      <c r="B389" s="8"/>
      <c r="C389" s="8"/>
      <c r="D389" s="8"/>
      <c r="E389" s="8"/>
      <c r="F389" s="454"/>
      <c r="G389" s="8"/>
      <c r="H389" s="8"/>
    </row>
    <row r="390" spans="1:8" x14ac:dyDescent="0.2">
      <c r="A390" s="185"/>
      <c r="B390" s="8"/>
      <c r="C390" s="8"/>
      <c r="D390" s="8"/>
      <c r="E390" s="8"/>
      <c r="F390" s="454"/>
      <c r="G390" s="8"/>
      <c r="H390" s="8"/>
    </row>
    <row r="391" spans="1:8" x14ac:dyDescent="0.2">
      <c r="A391" s="185"/>
      <c r="B391" s="8"/>
      <c r="C391" s="8"/>
      <c r="D391" s="8"/>
      <c r="E391" s="8"/>
      <c r="F391" s="454"/>
      <c r="G391" s="8"/>
      <c r="H391" s="8"/>
    </row>
    <row r="392" spans="1:8" x14ac:dyDescent="0.2">
      <c r="A392" s="185"/>
      <c r="B392" s="8"/>
      <c r="C392" s="8"/>
      <c r="D392" s="8"/>
      <c r="E392" s="8"/>
      <c r="F392" s="454"/>
      <c r="G392" s="8"/>
      <c r="H392" s="8"/>
    </row>
    <row r="393" spans="1:8" x14ac:dyDescent="0.2">
      <c r="A393" s="185"/>
      <c r="B393" s="8"/>
      <c r="C393" s="8"/>
      <c r="D393" s="8"/>
      <c r="E393" s="8"/>
      <c r="F393" s="454"/>
      <c r="G393" s="8"/>
      <c r="H393" s="8"/>
    </row>
    <row r="394" spans="1:8" x14ac:dyDescent="0.2">
      <c r="A394" s="185"/>
      <c r="B394" s="8"/>
      <c r="C394" s="8"/>
      <c r="D394" s="8"/>
      <c r="E394" s="8"/>
      <c r="F394" s="454"/>
      <c r="G394" s="8"/>
      <c r="H394" s="8"/>
    </row>
    <row r="395" spans="1:8" x14ac:dyDescent="0.2">
      <c r="A395" s="185"/>
      <c r="B395" s="8"/>
      <c r="C395" s="8"/>
      <c r="D395" s="8"/>
      <c r="E395" s="8"/>
      <c r="F395" s="454"/>
      <c r="G395" s="8"/>
      <c r="H395" s="8"/>
    </row>
    <row r="396" spans="1:8" x14ac:dyDescent="0.2">
      <c r="A396" s="185"/>
      <c r="B396" s="8"/>
      <c r="C396" s="8"/>
      <c r="D396" s="8"/>
      <c r="E396" s="8"/>
      <c r="F396" s="454"/>
      <c r="G396" s="8"/>
      <c r="H396" s="8"/>
    </row>
    <row r="397" spans="1:8" x14ac:dyDescent="0.2">
      <c r="A397" s="185"/>
      <c r="B397" s="8"/>
      <c r="C397" s="8"/>
      <c r="D397" s="8"/>
      <c r="E397" s="8"/>
      <c r="F397" s="454"/>
      <c r="G397" s="8"/>
      <c r="H397" s="8"/>
    </row>
    <row r="398" spans="1:8" x14ac:dyDescent="0.2">
      <c r="A398" s="185"/>
      <c r="B398" s="8"/>
      <c r="C398" s="8"/>
      <c r="D398" s="8"/>
      <c r="E398" s="8"/>
      <c r="F398" s="454"/>
      <c r="G398" s="8"/>
      <c r="H398" s="8"/>
    </row>
    <row r="399" spans="1:8" x14ac:dyDescent="0.2">
      <c r="A399" s="185"/>
      <c r="B399" s="8"/>
      <c r="C399" s="8"/>
      <c r="D399" s="8"/>
      <c r="E399" s="8"/>
      <c r="F399" s="454"/>
      <c r="G399" s="8"/>
      <c r="H399" s="8"/>
    </row>
    <row r="400" spans="1:8" x14ac:dyDescent="0.2">
      <c r="A400" s="185"/>
      <c r="B400" s="8"/>
      <c r="C400" s="8"/>
      <c r="D400" s="8"/>
      <c r="E400" s="8"/>
      <c r="F400" s="454"/>
      <c r="G400" s="8"/>
      <c r="H400" s="8"/>
    </row>
    <row r="401" spans="1:8" x14ac:dyDescent="0.2">
      <c r="A401" s="185"/>
      <c r="B401" s="8"/>
      <c r="C401" s="8"/>
      <c r="D401" s="8"/>
      <c r="E401" s="8"/>
      <c r="F401" s="454"/>
      <c r="G401" s="8"/>
      <c r="H401" s="8"/>
    </row>
    <row r="402" spans="1:8" x14ac:dyDescent="0.2">
      <c r="A402" s="185"/>
      <c r="B402" s="8"/>
      <c r="C402" s="8"/>
      <c r="D402" s="8"/>
      <c r="E402" s="8"/>
      <c r="F402" s="454"/>
      <c r="G402" s="8"/>
      <c r="H402" s="8"/>
    </row>
    <row r="403" spans="1:8" x14ac:dyDescent="0.2">
      <c r="A403" s="185"/>
      <c r="B403" s="8"/>
      <c r="C403" s="8"/>
      <c r="D403" s="8"/>
      <c r="E403" s="8"/>
      <c r="F403" s="454"/>
      <c r="G403" s="8"/>
      <c r="H403" s="8"/>
    </row>
    <row r="404" spans="1:8" x14ac:dyDescent="0.2">
      <c r="A404" s="185"/>
      <c r="B404" s="8"/>
      <c r="C404" s="8"/>
      <c r="D404" s="8"/>
      <c r="E404" s="8"/>
      <c r="F404" s="454"/>
      <c r="G404" s="8"/>
      <c r="H404" s="8"/>
    </row>
    <row r="405" spans="1:8" x14ac:dyDescent="0.2">
      <c r="A405" s="185"/>
      <c r="B405" s="8"/>
      <c r="C405" s="8"/>
      <c r="D405" s="8"/>
      <c r="E405" s="8"/>
      <c r="F405" s="454"/>
      <c r="G405" s="8"/>
      <c r="H405" s="8"/>
    </row>
    <row r="406" spans="1:8" x14ac:dyDescent="0.2">
      <c r="A406" s="185"/>
      <c r="B406" s="8"/>
      <c r="C406" s="8"/>
      <c r="D406" s="8"/>
      <c r="E406" s="8"/>
      <c r="F406" s="454"/>
      <c r="G406" s="8"/>
      <c r="H406" s="8"/>
    </row>
    <row r="407" spans="1:8" x14ac:dyDescent="0.2">
      <c r="A407" s="185"/>
      <c r="B407" s="8"/>
      <c r="C407" s="8"/>
      <c r="D407" s="8"/>
      <c r="E407" s="8"/>
      <c r="F407" s="454"/>
      <c r="G407" s="8"/>
      <c r="H407" s="8"/>
    </row>
    <row r="408" spans="1:8" x14ac:dyDescent="0.2">
      <c r="A408" s="185"/>
      <c r="B408" s="8"/>
      <c r="C408" s="8"/>
      <c r="D408" s="8"/>
      <c r="E408" s="8"/>
      <c r="F408" s="454"/>
      <c r="G408" s="8"/>
      <c r="H408" s="8"/>
    </row>
    <row r="409" spans="1:8" x14ac:dyDescent="0.2">
      <c r="A409" s="185"/>
      <c r="B409" s="8"/>
      <c r="C409" s="8"/>
      <c r="D409" s="8"/>
      <c r="E409" s="8"/>
      <c r="F409" s="454"/>
      <c r="G409" s="8"/>
      <c r="H409" s="8"/>
    </row>
    <row r="410" spans="1:8" x14ac:dyDescent="0.2">
      <c r="A410" s="185"/>
      <c r="B410" s="8"/>
      <c r="C410" s="8"/>
      <c r="D410" s="8"/>
      <c r="E410" s="8"/>
      <c r="F410" s="454"/>
      <c r="G410" s="8"/>
      <c r="H410" s="8"/>
    </row>
    <row r="411" spans="1:8" x14ac:dyDescent="0.2">
      <c r="A411" s="185"/>
      <c r="B411" s="8"/>
      <c r="C411" s="8"/>
      <c r="D411" s="8"/>
      <c r="E411" s="8"/>
      <c r="F411" s="454"/>
      <c r="G411" s="8"/>
      <c r="H411" s="8"/>
    </row>
    <row r="412" spans="1:8" x14ac:dyDescent="0.2">
      <c r="A412" s="185"/>
      <c r="B412" s="8"/>
      <c r="C412" s="8"/>
      <c r="D412" s="8"/>
      <c r="E412" s="8"/>
      <c r="F412" s="454"/>
      <c r="G412" s="8"/>
      <c r="H412" s="8"/>
    </row>
    <row r="413" spans="1:8" x14ac:dyDescent="0.2">
      <c r="A413" s="185"/>
      <c r="B413" s="8"/>
      <c r="C413" s="8"/>
      <c r="D413" s="8"/>
      <c r="E413" s="8"/>
      <c r="F413" s="454"/>
      <c r="G413" s="8"/>
      <c r="H413" s="8"/>
    </row>
    <row r="414" spans="1:8" x14ac:dyDescent="0.2">
      <c r="A414" s="185"/>
      <c r="B414" s="8"/>
      <c r="C414" s="8"/>
      <c r="D414" s="8"/>
      <c r="E414" s="8"/>
      <c r="F414" s="454"/>
      <c r="G414" s="8"/>
      <c r="H414" s="8"/>
    </row>
    <row r="415" spans="1:8" x14ac:dyDescent="0.2">
      <c r="A415" s="185"/>
      <c r="B415" s="8"/>
      <c r="C415" s="8"/>
      <c r="D415" s="8"/>
      <c r="E415" s="8"/>
      <c r="F415" s="454"/>
      <c r="G415" s="8"/>
      <c r="H415" s="8"/>
    </row>
    <row r="416" spans="1:8" x14ac:dyDescent="0.2">
      <c r="A416" s="185"/>
      <c r="B416" s="8"/>
      <c r="C416" s="8"/>
      <c r="D416" s="8"/>
      <c r="E416" s="8"/>
      <c r="F416" s="454"/>
      <c r="G416" s="8"/>
      <c r="H416" s="8"/>
    </row>
    <row r="417" spans="1:8" x14ac:dyDescent="0.2">
      <c r="A417" s="185"/>
      <c r="B417" s="8"/>
      <c r="C417" s="8"/>
      <c r="D417" s="8"/>
      <c r="E417" s="8"/>
      <c r="F417" s="454"/>
      <c r="G417" s="8"/>
      <c r="H417" s="8"/>
    </row>
    <row r="418" spans="1:8" x14ac:dyDescent="0.2">
      <c r="A418" s="185"/>
      <c r="B418" s="8"/>
      <c r="C418" s="8"/>
      <c r="D418" s="8"/>
      <c r="E418" s="8"/>
      <c r="F418" s="454"/>
      <c r="G418" s="8"/>
      <c r="H418" s="8"/>
    </row>
    <row r="419" spans="1:8" x14ac:dyDescent="0.2">
      <c r="A419" s="185"/>
      <c r="B419" s="8"/>
      <c r="C419" s="8"/>
      <c r="D419" s="8"/>
      <c r="E419" s="8"/>
      <c r="F419" s="454"/>
      <c r="G419" s="8"/>
      <c r="H419" s="8"/>
    </row>
    <row r="420" spans="1:8" x14ac:dyDescent="0.2">
      <c r="A420" s="185"/>
      <c r="B420" s="8"/>
      <c r="C420" s="8"/>
      <c r="D420" s="8"/>
      <c r="E420" s="8"/>
      <c r="F420" s="454"/>
      <c r="G420" s="8"/>
      <c r="H420" s="8"/>
    </row>
    <row r="421" spans="1:8" x14ac:dyDescent="0.2">
      <c r="A421" s="185"/>
      <c r="B421" s="8"/>
      <c r="C421" s="8"/>
      <c r="D421" s="8"/>
      <c r="E421" s="8"/>
      <c r="F421" s="454"/>
      <c r="G421" s="8"/>
      <c r="H421" s="8"/>
    </row>
    <row r="422" spans="1:8" x14ac:dyDescent="0.2">
      <c r="A422" s="185"/>
      <c r="B422" s="8"/>
      <c r="C422" s="8"/>
      <c r="D422" s="8"/>
      <c r="E422" s="8"/>
      <c r="F422" s="454"/>
      <c r="G422" s="8"/>
      <c r="H422" s="8"/>
    </row>
    <row r="423" spans="1:8" x14ac:dyDescent="0.2">
      <c r="A423" s="185"/>
      <c r="B423" s="8"/>
      <c r="C423" s="8"/>
      <c r="D423" s="8"/>
      <c r="E423" s="8"/>
      <c r="F423" s="454"/>
      <c r="G423" s="8"/>
      <c r="H423" s="8"/>
    </row>
    <row r="424" spans="1:8" x14ac:dyDescent="0.2">
      <c r="A424" s="185"/>
      <c r="B424" s="8"/>
      <c r="C424" s="8"/>
      <c r="D424" s="8"/>
      <c r="E424" s="8"/>
      <c r="F424" s="454"/>
      <c r="G424" s="8"/>
      <c r="H424" s="8"/>
    </row>
    <row r="425" spans="1:8" x14ac:dyDescent="0.2">
      <c r="A425" s="185"/>
      <c r="B425" s="8"/>
      <c r="C425" s="8"/>
      <c r="D425" s="8"/>
      <c r="E425" s="8"/>
      <c r="F425" s="454"/>
      <c r="G425" s="8"/>
      <c r="H425" s="8"/>
    </row>
    <row r="426" spans="1:8" x14ac:dyDescent="0.2">
      <c r="A426" s="185"/>
      <c r="B426" s="8"/>
      <c r="C426" s="8"/>
      <c r="D426" s="8"/>
      <c r="E426" s="8"/>
      <c r="F426" s="454"/>
      <c r="G426" s="8"/>
      <c r="H426" s="8"/>
    </row>
    <row r="427" spans="1:8" x14ac:dyDescent="0.2">
      <c r="A427" s="185"/>
      <c r="B427" s="8"/>
      <c r="C427" s="8"/>
      <c r="D427" s="8"/>
      <c r="E427" s="8"/>
      <c r="F427" s="454"/>
      <c r="G427" s="8"/>
      <c r="H427" s="8"/>
    </row>
    <row r="428" spans="1:8" x14ac:dyDescent="0.2">
      <c r="A428" s="185"/>
      <c r="B428" s="8"/>
      <c r="C428" s="8"/>
      <c r="D428" s="8"/>
      <c r="E428" s="8"/>
      <c r="F428" s="454"/>
      <c r="G428" s="8"/>
      <c r="H428" s="8"/>
    </row>
    <row r="429" spans="1:8" x14ac:dyDescent="0.2">
      <c r="A429" s="185"/>
      <c r="B429" s="8"/>
      <c r="C429" s="8"/>
      <c r="D429" s="8"/>
      <c r="E429" s="8"/>
      <c r="F429" s="454"/>
      <c r="G429" s="8"/>
      <c r="H429" s="8"/>
    </row>
    <row r="430" spans="1:8" x14ac:dyDescent="0.2">
      <c r="A430" s="185"/>
      <c r="B430" s="8"/>
      <c r="C430" s="8"/>
      <c r="D430" s="8"/>
      <c r="E430" s="8"/>
      <c r="F430" s="454"/>
      <c r="G430" s="8"/>
      <c r="H430" s="8"/>
    </row>
    <row r="431" spans="1:8" x14ac:dyDescent="0.2">
      <c r="A431" s="185"/>
      <c r="B431" s="8"/>
      <c r="C431" s="8"/>
      <c r="D431" s="8"/>
      <c r="E431" s="8"/>
      <c r="F431" s="454"/>
      <c r="G431" s="8"/>
      <c r="H431" s="8"/>
    </row>
    <row r="432" spans="1:8" x14ac:dyDescent="0.2">
      <c r="A432" s="185"/>
      <c r="B432" s="8"/>
      <c r="C432" s="8"/>
      <c r="D432" s="8"/>
      <c r="E432" s="8"/>
      <c r="F432" s="454"/>
      <c r="G432" s="8"/>
      <c r="H432" s="8"/>
    </row>
    <row r="433" spans="1:8" x14ac:dyDescent="0.2">
      <c r="A433" s="185"/>
      <c r="B433" s="8"/>
      <c r="C433" s="8"/>
      <c r="D433" s="8"/>
      <c r="E433" s="8"/>
      <c r="F433" s="454"/>
      <c r="G433" s="8"/>
      <c r="H433" s="8"/>
    </row>
    <row r="434" spans="1:8" x14ac:dyDescent="0.2">
      <c r="A434" s="185"/>
      <c r="B434" s="8"/>
      <c r="C434" s="8"/>
      <c r="D434" s="8"/>
      <c r="E434" s="8"/>
      <c r="F434" s="454"/>
      <c r="G434" s="8"/>
      <c r="H434" s="8"/>
    </row>
    <row r="435" spans="1:8" x14ac:dyDescent="0.2">
      <c r="A435" s="185"/>
      <c r="B435" s="8"/>
      <c r="C435" s="8"/>
      <c r="D435" s="8"/>
      <c r="E435" s="8"/>
      <c r="F435" s="454"/>
      <c r="G435" s="8"/>
      <c r="H435" s="8"/>
    </row>
    <row r="436" spans="1:8" x14ac:dyDescent="0.2">
      <c r="A436" s="185"/>
      <c r="B436" s="8"/>
      <c r="C436" s="8"/>
      <c r="D436" s="8"/>
      <c r="E436" s="8"/>
      <c r="F436" s="454"/>
      <c r="G436" s="8"/>
      <c r="H436" s="8"/>
    </row>
    <row r="437" spans="1:8" x14ac:dyDescent="0.2">
      <c r="A437" s="185"/>
      <c r="B437" s="8"/>
      <c r="C437" s="8"/>
      <c r="D437" s="8"/>
      <c r="E437" s="8"/>
      <c r="F437" s="454"/>
      <c r="G437" s="8"/>
      <c r="H437" s="8"/>
    </row>
    <row r="438" spans="1:8" x14ac:dyDescent="0.2">
      <c r="A438" s="185"/>
      <c r="B438" s="8"/>
      <c r="C438" s="8"/>
      <c r="D438" s="8"/>
      <c r="E438" s="8"/>
      <c r="F438" s="454"/>
      <c r="G438" s="8"/>
      <c r="H438" s="8"/>
    </row>
    <row r="439" spans="1:8" x14ac:dyDescent="0.2">
      <c r="A439" s="185"/>
      <c r="B439" s="8"/>
      <c r="C439" s="8"/>
      <c r="D439" s="8"/>
      <c r="E439" s="8"/>
      <c r="F439" s="454"/>
      <c r="G439" s="8"/>
      <c r="H439" s="8"/>
    </row>
    <row r="440" spans="1:8" x14ac:dyDescent="0.2">
      <c r="A440" s="185"/>
      <c r="B440" s="8"/>
      <c r="C440" s="8"/>
      <c r="D440" s="8"/>
      <c r="E440" s="8"/>
      <c r="F440" s="454"/>
      <c r="G440" s="8"/>
      <c r="H440" s="8"/>
    </row>
    <row r="441" spans="1:8" x14ac:dyDescent="0.2">
      <c r="A441" s="185"/>
      <c r="B441" s="8"/>
      <c r="C441" s="8"/>
      <c r="D441" s="8"/>
      <c r="E441" s="8"/>
      <c r="F441" s="454"/>
      <c r="G441" s="8"/>
      <c r="H441" s="8"/>
    </row>
    <row r="442" spans="1:8" x14ac:dyDescent="0.2">
      <c r="A442" s="185"/>
      <c r="B442" s="8"/>
      <c r="C442" s="8"/>
      <c r="D442" s="8"/>
      <c r="E442" s="8"/>
      <c r="F442" s="454"/>
      <c r="G442" s="8"/>
      <c r="H442" s="8"/>
    </row>
    <row r="443" spans="1:8" x14ac:dyDescent="0.2">
      <c r="A443" s="185"/>
      <c r="B443" s="8"/>
      <c r="C443" s="8"/>
      <c r="D443" s="8"/>
      <c r="E443" s="8"/>
      <c r="F443" s="454"/>
      <c r="G443" s="8"/>
      <c r="H443" s="8"/>
    </row>
    <row r="444" spans="1:8" x14ac:dyDescent="0.2">
      <c r="A444" s="185"/>
      <c r="B444" s="8"/>
      <c r="C444" s="8"/>
      <c r="D444" s="8"/>
      <c r="E444" s="8"/>
      <c r="F444" s="454"/>
      <c r="G444" s="8"/>
      <c r="H444" s="8"/>
    </row>
    <row r="445" spans="1:8" x14ac:dyDescent="0.2">
      <c r="A445" s="185"/>
      <c r="B445" s="8"/>
      <c r="C445" s="8"/>
      <c r="D445" s="8"/>
      <c r="E445" s="8"/>
      <c r="F445" s="454"/>
      <c r="G445" s="8"/>
      <c r="H445" s="8"/>
    </row>
    <row r="446" spans="1:8" x14ac:dyDescent="0.2">
      <c r="A446" s="185"/>
      <c r="B446" s="8"/>
      <c r="C446" s="8"/>
      <c r="D446" s="8"/>
      <c r="E446" s="8"/>
      <c r="F446" s="454"/>
      <c r="G446" s="8"/>
      <c r="H446" s="8"/>
    </row>
    <row r="447" spans="1:8" x14ac:dyDescent="0.2">
      <c r="A447" s="185"/>
      <c r="B447" s="8"/>
      <c r="C447" s="8"/>
      <c r="D447" s="8"/>
      <c r="E447" s="8"/>
      <c r="F447" s="454"/>
      <c r="G447" s="8"/>
      <c r="H447" s="8"/>
    </row>
    <row r="448" spans="1:8" x14ac:dyDescent="0.2">
      <c r="A448" s="185"/>
      <c r="B448" s="8"/>
      <c r="C448" s="8"/>
      <c r="D448" s="8"/>
      <c r="E448" s="8"/>
      <c r="F448" s="454"/>
      <c r="G448" s="8"/>
      <c r="H448" s="8"/>
    </row>
    <row r="449" spans="1:8" x14ac:dyDescent="0.2">
      <c r="A449" s="185"/>
      <c r="B449" s="8"/>
      <c r="C449" s="8"/>
      <c r="D449" s="8"/>
      <c r="E449" s="8"/>
      <c r="F449" s="454"/>
      <c r="G449" s="8"/>
      <c r="H449" s="8"/>
    </row>
    <row r="450" spans="1:8" x14ac:dyDescent="0.2">
      <c r="A450" s="185"/>
      <c r="B450" s="8"/>
      <c r="C450" s="8"/>
      <c r="D450" s="8"/>
      <c r="E450" s="8"/>
      <c r="F450" s="454"/>
      <c r="G450" s="8"/>
      <c r="H450" s="8"/>
    </row>
    <row r="451" spans="1:8" x14ac:dyDescent="0.2">
      <c r="A451" s="185"/>
      <c r="B451" s="8"/>
      <c r="C451" s="8"/>
      <c r="D451" s="8"/>
      <c r="E451" s="8"/>
      <c r="F451" s="454"/>
      <c r="G451" s="8"/>
      <c r="H451" s="8"/>
    </row>
    <row r="452" spans="1:8" x14ac:dyDescent="0.2">
      <c r="A452" s="185"/>
      <c r="B452" s="8"/>
      <c r="C452" s="8"/>
      <c r="D452" s="8"/>
      <c r="E452" s="8"/>
      <c r="F452" s="454"/>
      <c r="G452" s="8"/>
      <c r="H452" s="8"/>
    </row>
    <row r="453" spans="1:8" x14ac:dyDescent="0.2">
      <c r="A453" s="185"/>
      <c r="B453" s="8"/>
      <c r="C453" s="8"/>
      <c r="D453" s="8"/>
      <c r="E453" s="8"/>
      <c r="F453" s="454"/>
      <c r="G453" s="8"/>
      <c r="H453" s="8"/>
    </row>
    <row r="454" spans="1:8" x14ac:dyDescent="0.2">
      <c r="A454" s="185"/>
      <c r="B454" s="8"/>
      <c r="C454" s="8"/>
      <c r="D454" s="8"/>
      <c r="E454" s="8"/>
      <c r="F454" s="454"/>
      <c r="G454" s="8"/>
      <c r="H454" s="8"/>
    </row>
    <row r="455" spans="1:8" x14ac:dyDescent="0.2">
      <c r="A455" s="185"/>
      <c r="B455" s="8"/>
      <c r="C455" s="8"/>
      <c r="D455" s="8"/>
      <c r="E455" s="8"/>
      <c r="F455" s="454"/>
      <c r="G455" s="8"/>
      <c r="H455" s="8"/>
    </row>
    <row r="456" spans="1:8" x14ac:dyDescent="0.2">
      <c r="A456" s="185"/>
      <c r="B456" s="8"/>
      <c r="C456" s="8"/>
      <c r="D456" s="8"/>
      <c r="E456" s="8"/>
      <c r="F456" s="454"/>
      <c r="G456" s="8"/>
      <c r="H456" s="8"/>
    </row>
    <row r="457" spans="1:8" x14ac:dyDescent="0.2">
      <c r="A457" s="185"/>
      <c r="B457" s="8"/>
      <c r="C457" s="8"/>
      <c r="D457" s="8"/>
      <c r="E457" s="8"/>
      <c r="F457" s="454"/>
      <c r="G457" s="8"/>
      <c r="H457" s="8"/>
    </row>
    <row r="458" spans="1:8" x14ac:dyDescent="0.2">
      <c r="A458" s="185"/>
      <c r="B458" s="8"/>
      <c r="C458" s="8"/>
      <c r="D458" s="8"/>
      <c r="E458" s="8"/>
      <c r="F458" s="454"/>
      <c r="G458" s="8"/>
      <c r="H458" s="8"/>
    </row>
    <row r="459" spans="1:8" x14ac:dyDescent="0.2">
      <c r="A459" s="185"/>
      <c r="B459" s="8"/>
      <c r="C459" s="8"/>
      <c r="D459" s="8"/>
      <c r="E459" s="8"/>
      <c r="F459" s="454"/>
      <c r="G459" s="8"/>
      <c r="H459" s="8"/>
    </row>
    <row r="460" spans="1:8" x14ac:dyDescent="0.2">
      <c r="A460" s="185"/>
      <c r="B460" s="8"/>
      <c r="C460" s="8"/>
      <c r="D460" s="8"/>
      <c r="E460" s="8"/>
      <c r="F460" s="454"/>
      <c r="G460" s="8"/>
      <c r="H460" s="8"/>
    </row>
    <row r="461" spans="1:8" x14ac:dyDescent="0.2">
      <c r="A461" s="185"/>
      <c r="B461" s="8"/>
      <c r="C461" s="8"/>
      <c r="D461" s="8"/>
      <c r="E461" s="8"/>
      <c r="F461" s="454"/>
      <c r="G461" s="8"/>
      <c r="H461" s="8"/>
    </row>
    <row r="462" spans="1:8" x14ac:dyDescent="0.2">
      <c r="A462" s="185"/>
      <c r="B462" s="8"/>
      <c r="C462" s="8"/>
      <c r="D462" s="8"/>
      <c r="E462" s="8"/>
      <c r="F462" s="454"/>
      <c r="G462" s="8"/>
      <c r="H462" s="8"/>
    </row>
    <row r="463" spans="1:8" x14ac:dyDescent="0.2">
      <c r="A463" s="185"/>
      <c r="B463" s="8"/>
      <c r="C463" s="8"/>
      <c r="D463" s="8"/>
      <c r="E463" s="8"/>
      <c r="F463" s="454"/>
      <c r="G463" s="8"/>
      <c r="H463" s="8"/>
    </row>
    <row r="464" spans="1:8" x14ac:dyDescent="0.2">
      <c r="A464" s="185"/>
      <c r="B464" s="8"/>
      <c r="C464" s="8"/>
      <c r="D464" s="8"/>
      <c r="E464" s="8"/>
      <c r="F464" s="454"/>
      <c r="G464" s="8"/>
      <c r="H464" s="8"/>
    </row>
    <row r="465" spans="1:8" x14ac:dyDescent="0.2">
      <c r="A465" s="185"/>
      <c r="B465" s="8"/>
      <c r="C465" s="8"/>
      <c r="D465" s="8"/>
      <c r="E465" s="8"/>
      <c r="F465" s="454"/>
      <c r="G465" s="8"/>
      <c r="H465" s="8"/>
    </row>
    <row r="466" spans="1:8" x14ac:dyDescent="0.2">
      <c r="A466" s="185"/>
      <c r="B466" s="8"/>
      <c r="C466" s="8"/>
      <c r="D466" s="8"/>
      <c r="E466" s="8"/>
      <c r="F466" s="454"/>
      <c r="G466" s="8"/>
      <c r="H466" s="8"/>
    </row>
    <row r="467" spans="1:8" x14ac:dyDescent="0.2">
      <c r="A467" s="185"/>
      <c r="B467" s="8"/>
      <c r="C467" s="8"/>
      <c r="D467" s="8"/>
      <c r="E467" s="8"/>
      <c r="F467" s="454"/>
      <c r="G467" s="8"/>
      <c r="H467" s="8"/>
    </row>
    <row r="468" spans="1:8" x14ac:dyDescent="0.2">
      <c r="A468" s="185"/>
      <c r="B468" s="8"/>
      <c r="C468" s="8"/>
      <c r="D468" s="8"/>
      <c r="E468" s="8"/>
      <c r="F468" s="454"/>
      <c r="G468" s="8"/>
      <c r="H468" s="8"/>
    </row>
    <row r="469" spans="1:8" x14ac:dyDescent="0.2">
      <c r="A469" s="185"/>
      <c r="B469" s="8"/>
      <c r="C469" s="8"/>
      <c r="D469" s="8"/>
      <c r="E469" s="8"/>
      <c r="F469" s="454"/>
      <c r="G469" s="8"/>
      <c r="H469" s="8"/>
    </row>
    <row r="470" spans="1:8" x14ac:dyDescent="0.2">
      <c r="A470" s="185"/>
      <c r="B470" s="8"/>
      <c r="C470" s="8"/>
      <c r="D470" s="8"/>
      <c r="E470" s="8"/>
      <c r="F470" s="454"/>
      <c r="G470" s="8"/>
      <c r="H470" s="8"/>
    </row>
    <row r="471" spans="1:8" x14ac:dyDescent="0.2">
      <c r="A471" s="185"/>
      <c r="B471" s="8"/>
      <c r="C471" s="8"/>
      <c r="D471" s="8"/>
      <c r="E471" s="8"/>
      <c r="F471" s="454"/>
      <c r="G471" s="8"/>
      <c r="H471" s="8"/>
    </row>
    <row r="472" spans="1:8" x14ac:dyDescent="0.2">
      <c r="A472" s="185"/>
      <c r="B472" s="8"/>
      <c r="C472" s="8"/>
      <c r="D472" s="8"/>
      <c r="E472" s="8"/>
      <c r="F472" s="454"/>
      <c r="G472" s="8"/>
      <c r="H472" s="8"/>
    </row>
    <row r="473" spans="1:8" x14ac:dyDescent="0.2">
      <c r="A473" s="185"/>
      <c r="B473" s="8"/>
      <c r="C473" s="8"/>
      <c r="D473" s="8"/>
      <c r="E473" s="8"/>
      <c r="F473" s="454"/>
      <c r="G473" s="8"/>
      <c r="H473" s="8"/>
    </row>
    <row r="474" spans="1:8" x14ac:dyDescent="0.2">
      <c r="A474" s="185"/>
      <c r="B474" s="8"/>
      <c r="C474" s="8"/>
      <c r="D474" s="8"/>
      <c r="E474" s="8"/>
      <c r="F474" s="454"/>
      <c r="G474" s="8"/>
      <c r="H474" s="8"/>
    </row>
    <row r="475" spans="1:8" x14ac:dyDescent="0.2">
      <c r="A475" s="185"/>
      <c r="B475" s="8"/>
      <c r="C475" s="8"/>
      <c r="D475" s="8"/>
      <c r="E475" s="8"/>
      <c r="F475" s="454"/>
      <c r="G475" s="8"/>
      <c r="H475" s="8"/>
    </row>
    <row r="476" spans="1:8" x14ac:dyDescent="0.2">
      <c r="A476" s="185"/>
      <c r="B476" s="8"/>
      <c r="C476" s="8"/>
      <c r="D476" s="8"/>
      <c r="E476" s="8"/>
      <c r="F476" s="454"/>
      <c r="G476" s="8"/>
      <c r="H476" s="8"/>
    </row>
    <row r="477" spans="1:8" x14ac:dyDescent="0.2">
      <c r="A477" s="185"/>
      <c r="B477" s="8"/>
      <c r="C477" s="8"/>
      <c r="D477" s="8"/>
      <c r="E477" s="8"/>
      <c r="F477" s="454"/>
      <c r="G477" s="8"/>
      <c r="H477" s="8"/>
    </row>
    <row r="478" spans="1:8" x14ac:dyDescent="0.2">
      <c r="A478" s="185"/>
      <c r="B478" s="8"/>
      <c r="C478" s="8"/>
      <c r="D478" s="8"/>
      <c r="E478" s="8"/>
      <c r="F478" s="454"/>
      <c r="G478" s="8"/>
      <c r="H478" s="8"/>
    </row>
    <row r="479" spans="1:8" x14ac:dyDescent="0.2">
      <c r="A479" s="185"/>
      <c r="B479" s="8"/>
      <c r="C479" s="8"/>
      <c r="D479" s="8"/>
      <c r="E479" s="8"/>
      <c r="F479" s="454"/>
      <c r="G479" s="8"/>
      <c r="H479" s="8"/>
    </row>
    <row r="480" spans="1:8" x14ac:dyDescent="0.2">
      <c r="A480" s="185"/>
      <c r="B480" s="8"/>
      <c r="C480" s="8"/>
      <c r="D480" s="8"/>
      <c r="E480" s="8"/>
      <c r="F480" s="454"/>
      <c r="G480" s="8"/>
      <c r="H480" s="8"/>
    </row>
    <row r="481" spans="1:8" x14ac:dyDescent="0.2">
      <c r="A481" s="185"/>
      <c r="B481" s="8"/>
      <c r="C481" s="8"/>
      <c r="D481" s="8"/>
      <c r="E481" s="8"/>
      <c r="F481" s="454"/>
      <c r="G481" s="8"/>
      <c r="H481" s="8"/>
    </row>
    <row r="482" spans="1:8" x14ac:dyDescent="0.2">
      <c r="A482" s="185"/>
      <c r="B482" s="8"/>
      <c r="C482" s="8"/>
      <c r="D482" s="8"/>
      <c r="E482" s="8"/>
      <c r="F482" s="454"/>
      <c r="G482" s="8"/>
      <c r="H482" s="8"/>
    </row>
    <row r="483" spans="1:8" x14ac:dyDescent="0.2">
      <c r="A483" s="185"/>
      <c r="B483" s="8"/>
      <c r="C483" s="8"/>
      <c r="D483" s="8"/>
      <c r="E483" s="8"/>
      <c r="F483" s="454"/>
      <c r="G483" s="8"/>
      <c r="H483" s="8"/>
    </row>
    <row r="484" spans="1:8" x14ac:dyDescent="0.2">
      <c r="A484" s="185"/>
      <c r="B484" s="8"/>
      <c r="C484" s="8"/>
      <c r="D484" s="8"/>
      <c r="E484" s="8"/>
      <c r="F484" s="454"/>
      <c r="G484" s="8"/>
      <c r="H484" s="8"/>
    </row>
    <row r="485" spans="1:8" x14ac:dyDescent="0.2">
      <c r="A485" s="185"/>
      <c r="B485" s="8"/>
      <c r="C485" s="8"/>
      <c r="D485" s="8"/>
      <c r="E485" s="8"/>
      <c r="F485" s="454"/>
      <c r="G485" s="8"/>
      <c r="H485" s="8"/>
    </row>
    <row r="486" spans="1:8" x14ac:dyDescent="0.2">
      <c r="A486" s="185"/>
      <c r="B486" s="8"/>
      <c r="C486" s="8"/>
      <c r="D486" s="8"/>
      <c r="E486" s="8"/>
      <c r="F486" s="454"/>
      <c r="G486" s="8"/>
      <c r="H486" s="8"/>
    </row>
    <row r="487" spans="1:8" x14ac:dyDescent="0.2">
      <c r="A487" s="185"/>
      <c r="B487" s="8"/>
      <c r="C487" s="8"/>
      <c r="D487" s="8"/>
      <c r="E487" s="8"/>
      <c r="F487" s="454"/>
      <c r="G487" s="8"/>
      <c r="H487" s="8"/>
    </row>
    <row r="488" spans="1:8" x14ac:dyDescent="0.2">
      <c r="A488" s="185"/>
      <c r="B488" s="8"/>
      <c r="C488" s="8"/>
      <c r="D488" s="8"/>
      <c r="E488" s="8"/>
      <c r="F488" s="454"/>
      <c r="G488" s="8"/>
      <c r="H488" s="8"/>
    </row>
    <row r="489" spans="1:8" x14ac:dyDescent="0.2">
      <c r="A489" s="185"/>
      <c r="B489" s="8"/>
      <c r="C489" s="8"/>
      <c r="D489" s="8"/>
      <c r="E489" s="8"/>
      <c r="F489" s="454"/>
      <c r="G489" s="8"/>
      <c r="H489" s="8"/>
    </row>
    <row r="490" spans="1:8" x14ac:dyDescent="0.2">
      <c r="A490" s="185"/>
      <c r="B490" s="8"/>
      <c r="C490" s="8"/>
      <c r="D490" s="8"/>
      <c r="E490" s="8"/>
      <c r="F490" s="454"/>
      <c r="G490" s="8"/>
      <c r="H490" s="8"/>
    </row>
    <row r="491" spans="1:8" x14ac:dyDescent="0.2">
      <c r="A491" s="185"/>
      <c r="B491" s="8"/>
      <c r="C491" s="8"/>
      <c r="D491" s="8"/>
      <c r="E491" s="8"/>
      <c r="F491" s="454"/>
      <c r="G491" s="8"/>
      <c r="H491" s="8"/>
    </row>
    <row r="492" spans="1:8" x14ac:dyDescent="0.2">
      <c r="A492" s="185"/>
      <c r="B492" s="8"/>
      <c r="C492" s="8"/>
      <c r="D492" s="8"/>
      <c r="E492" s="8"/>
      <c r="F492" s="454"/>
      <c r="G492" s="8"/>
      <c r="H492" s="8"/>
    </row>
    <row r="493" spans="1:8" x14ac:dyDescent="0.2">
      <c r="A493" s="185"/>
      <c r="B493" s="8"/>
      <c r="C493" s="8"/>
      <c r="D493" s="8"/>
      <c r="E493" s="8"/>
      <c r="F493" s="454"/>
      <c r="G493" s="8"/>
      <c r="H493" s="8"/>
    </row>
    <row r="494" spans="1:8" x14ac:dyDescent="0.2">
      <c r="A494" s="185"/>
      <c r="B494" s="8"/>
      <c r="C494" s="8"/>
      <c r="D494" s="8"/>
      <c r="E494" s="8"/>
      <c r="F494" s="454"/>
      <c r="G494" s="8"/>
      <c r="H494" s="8"/>
    </row>
    <row r="495" spans="1:8" x14ac:dyDescent="0.2">
      <c r="A495" s="185"/>
      <c r="B495" s="8"/>
      <c r="C495" s="8"/>
      <c r="D495" s="8"/>
      <c r="E495" s="8"/>
      <c r="F495" s="454"/>
      <c r="G495" s="8"/>
      <c r="H495" s="8"/>
    </row>
    <row r="496" spans="1:8" x14ac:dyDescent="0.2">
      <c r="A496" s="185"/>
      <c r="B496" s="8"/>
      <c r="C496" s="8"/>
      <c r="D496" s="8"/>
      <c r="E496" s="8"/>
      <c r="F496" s="454"/>
      <c r="G496" s="8"/>
      <c r="H496" s="8"/>
    </row>
    <row r="497" spans="1:8" x14ac:dyDescent="0.2">
      <c r="A497" s="185"/>
      <c r="B497" s="8"/>
      <c r="C497" s="8"/>
      <c r="D497" s="8"/>
      <c r="E497" s="8"/>
      <c r="F497" s="454"/>
      <c r="G497" s="8"/>
      <c r="H497" s="8"/>
    </row>
    <row r="498" spans="1:8" x14ac:dyDescent="0.2">
      <c r="A498" s="185"/>
      <c r="B498" s="8"/>
      <c r="C498" s="8"/>
      <c r="D498" s="8"/>
      <c r="E498" s="8"/>
      <c r="F498" s="454"/>
      <c r="G498" s="8"/>
      <c r="H498" s="8"/>
    </row>
    <row r="499" spans="1:8" x14ac:dyDescent="0.2">
      <c r="A499" s="185"/>
      <c r="B499" s="8"/>
      <c r="C499" s="8"/>
      <c r="D499" s="8"/>
      <c r="E499" s="8"/>
      <c r="F499" s="454"/>
      <c r="G499" s="8"/>
      <c r="H499" s="8"/>
    </row>
    <row r="500" spans="1:8" x14ac:dyDescent="0.2">
      <c r="A500" s="185"/>
      <c r="B500" s="8"/>
      <c r="C500" s="8"/>
      <c r="D500" s="8"/>
      <c r="E500" s="8"/>
      <c r="F500" s="454"/>
      <c r="G500" s="8"/>
      <c r="H500" s="8"/>
    </row>
    <row r="501" spans="1:8" x14ac:dyDescent="0.2">
      <c r="A501" s="185"/>
      <c r="B501" s="8"/>
      <c r="C501" s="8"/>
      <c r="D501" s="8"/>
      <c r="E501" s="8"/>
      <c r="F501" s="454"/>
      <c r="G501" s="8"/>
      <c r="H501" s="8"/>
    </row>
    <row r="502" spans="1:8" x14ac:dyDescent="0.2">
      <c r="A502" s="185"/>
      <c r="B502" s="8"/>
      <c r="C502" s="8"/>
      <c r="D502" s="8"/>
      <c r="E502" s="8"/>
      <c r="F502" s="454"/>
      <c r="G502" s="8"/>
      <c r="H502" s="8"/>
    </row>
    <row r="503" spans="1:8" x14ac:dyDescent="0.2">
      <c r="A503" s="185"/>
      <c r="B503" s="8"/>
      <c r="C503" s="8"/>
      <c r="D503" s="8"/>
      <c r="E503" s="8"/>
      <c r="F503" s="454"/>
      <c r="G503" s="8"/>
      <c r="H503" s="8"/>
    </row>
    <row r="504" spans="1:8" x14ac:dyDescent="0.2">
      <c r="A504" s="185"/>
      <c r="B504" s="8"/>
      <c r="C504" s="8"/>
      <c r="D504" s="8"/>
      <c r="E504" s="8"/>
      <c r="F504" s="454"/>
      <c r="G504" s="8"/>
      <c r="H504" s="8"/>
    </row>
    <row r="505" spans="1:8" x14ac:dyDescent="0.2">
      <c r="A505" s="185"/>
      <c r="B505" s="8"/>
      <c r="C505" s="8"/>
      <c r="D505" s="8"/>
      <c r="E505" s="8"/>
      <c r="F505" s="454"/>
      <c r="G505" s="8"/>
      <c r="H505" s="8"/>
    </row>
    <row r="506" spans="1:8" x14ac:dyDescent="0.2">
      <c r="A506" s="185"/>
      <c r="B506" s="8"/>
      <c r="C506" s="8"/>
      <c r="D506" s="8"/>
      <c r="E506" s="8"/>
      <c r="F506" s="454"/>
      <c r="G506" s="8"/>
      <c r="H506" s="8"/>
    </row>
    <row r="507" spans="1:8" x14ac:dyDescent="0.2">
      <c r="A507" s="185"/>
      <c r="B507" s="8"/>
      <c r="C507" s="8"/>
      <c r="D507" s="8"/>
      <c r="E507" s="8"/>
      <c r="F507" s="454"/>
      <c r="G507" s="8"/>
      <c r="H507" s="8"/>
    </row>
    <row r="508" spans="1:8" x14ac:dyDescent="0.2">
      <c r="A508" s="185"/>
      <c r="B508" s="8"/>
      <c r="C508" s="8"/>
      <c r="D508" s="8"/>
      <c r="E508" s="8"/>
      <c r="F508" s="454"/>
      <c r="G508" s="8"/>
      <c r="H508" s="8"/>
    </row>
    <row r="509" spans="1:8" x14ac:dyDescent="0.2">
      <c r="A509" s="185"/>
      <c r="B509" s="8"/>
      <c r="C509" s="8"/>
      <c r="D509" s="8"/>
      <c r="E509" s="8"/>
      <c r="F509" s="454"/>
      <c r="G509" s="8"/>
      <c r="H509" s="8"/>
    </row>
    <row r="510" spans="1:8" x14ac:dyDescent="0.2">
      <c r="A510" s="185"/>
      <c r="B510" s="8"/>
      <c r="C510" s="8"/>
      <c r="D510" s="8"/>
      <c r="E510" s="8"/>
      <c r="F510" s="454"/>
      <c r="G510" s="8"/>
      <c r="H510" s="8"/>
    </row>
    <row r="511" spans="1:8" x14ac:dyDescent="0.2">
      <c r="A511" s="185"/>
      <c r="B511" s="8"/>
      <c r="C511" s="8"/>
      <c r="D511" s="8"/>
      <c r="E511" s="8"/>
      <c r="F511" s="454"/>
      <c r="G511" s="8"/>
      <c r="H511" s="8"/>
    </row>
    <row r="512" spans="1:8" x14ac:dyDescent="0.2">
      <c r="A512" s="185"/>
      <c r="B512" s="8"/>
      <c r="C512" s="8"/>
      <c r="D512" s="8"/>
      <c r="E512" s="8"/>
      <c r="F512" s="454"/>
      <c r="G512" s="8"/>
      <c r="H512" s="8"/>
    </row>
    <row r="513" spans="1:8" x14ac:dyDescent="0.2">
      <c r="A513" s="185"/>
      <c r="B513" s="8"/>
      <c r="C513" s="8"/>
      <c r="D513" s="8"/>
      <c r="E513" s="8"/>
      <c r="F513" s="454"/>
      <c r="G513" s="8"/>
      <c r="H513" s="8"/>
    </row>
    <row r="514" spans="1:8" x14ac:dyDescent="0.2">
      <c r="A514" s="185"/>
      <c r="B514" s="8"/>
      <c r="C514" s="8"/>
      <c r="D514" s="8"/>
      <c r="E514" s="8"/>
      <c r="F514" s="454"/>
      <c r="G514" s="8"/>
      <c r="H514" s="8"/>
    </row>
    <row r="515" spans="1:8" x14ac:dyDescent="0.2">
      <c r="A515" s="185"/>
      <c r="B515" s="8"/>
      <c r="C515" s="8"/>
      <c r="D515" s="8"/>
      <c r="E515" s="8"/>
      <c r="F515" s="454"/>
      <c r="G515" s="8"/>
      <c r="H515" s="8"/>
    </row>
    <row r="516" spans="1:8" x14ac:dyDescent="0.2">
      <c r="A516" s="185"/>
      <c r="B516" s="8"/>
      <c r="C516" s="8"/>
      <c r="D516" s="8"/>
      <c r="E516" s="8"/>
      <c r="F516" s="454"/>
      <c r="G516" s="8"/>
      <c r="H516" s="8"/>
    </row>
    <row r="517" spans="1:8" x14ac:dyDescent="0.2">
      <c r="A517" s="185"/>
      <c r="B517" s="8"/>
      <c r="C517" s="8"/>
      <c r="D517" s="8"/>
      <c r="E517" s="8"/>
      <c r="F517" s="454"/>
      <c r="G517" s="8"/>
      <c r="H517" s="8"/>
    </row>
    <row r="518" spans="1:8" x14ac:dyDescent="0.2">
      <c r="A518" s="185"/>
      <c r="B518" s="8"/>
      <c r="C518" s="8"/>
      <c r="D518" s="8"/>
      <c r="E518" s="8"/>
      <c r="F518" s="454"/>
      <c r="G518" s="8"/>
      <c r="H518" s="8"/>
    </row>
    <row r="519" spans="1:8" x14ac:dyDescent="0.2">
      <c r="A519" s="185"/>
      <c r="B519" s="8"/>
      <c r="C519" s="8"/>
      <c r="D519" s="8"/>
      <c r="E519" s="8"/>
      <c r="F519" s="454"/>
      <c r="G519" s="8"/>
      <c r="H519" s="8"/>
    </row>
    <row r="520" spans="1:8" x14ac:dyDescent="0.2">
      <c r="A520" s="185"/>
      <c r="B520" s="8"/>
      <c r="C520" s="8"/>
      <c r="D520" s="8"/>
      <c r="E520" s="8"/>
      <c r="F520" s="454"/>
      <c r="G520" s="8"/>
      <c r="H520" s="8"/>
    </row>
    <row r="521" spans="1:8" x14ac:dyDescent="0.2">
      <c r="A521" s="185"/>
      <c r="B521" s="8"/>
      <c r="C521" s="8"/>
      <c r="D521" s="8"/>
      <c r="E521" s="8"/>
      <c r="F521" s="454"/>
      <c r="G521" s="8"/>
      <c r="H521" s="8"/>
    </row>
    <row r="522" spans="1:8" x14ac:dyDescent="0.2">
      <c r="A522" s="185"/>
      <c r="B522" s="8"/>
      <c r="C522" s="8"/>
      <c r="D522" s="8"/>
      <c r="E522" s="8"/>
      <c r="F522" s="454"/>
      <c r="G522" s="8"/>
      <c r="H522" s="8"/>
    </row>
    <row r="523" spans="1:8" x14ac:dyDescent="0.2">
      <c r="A523" s="185"/>
      <c r="B523" s="8"/>
      <c r="C523" s="8"/>
      <c r="D523" s="8"/>
      <c r="E523" s="8"/>
      <c r="F523" s="454"/>
      <c r="G523" s="8"/>
      <c r="H523" s="8"/>
    </row>
    <row r="524" spans="1:8" x14ac:dyDescent="0.2">
      <c r="A524" s="185"/>
      <c r="B524" s="8"/>
      <c r="C524" s="8"/>
      <c r="D524" s="8"/>
      <c r="E524" s="8"/>
      <c r="F524" s="454"/>
      <c r="G524" s="8"/>
      <c r="H524" s="8"/>
    </row>
    <row r="525" spans="1:8" x14ac:dyDescent="0.2">
      <c r="A525" s="185"/>
      <c r="B525" s="8"/>
      <c r="C525" s="8"/>
      <c r="D525" s="8"/>
      <c r="E525" s="8"/>
      <c r="F525" s="454"/>
      <c r="G525" s="8"/>
      <c r="H525" s="8"/>
    </row>
    <row r="526" spans="1:8" x14ac:dyDescent="0.2">
      <c r="A526" s="185"/>
      <c r="B526" s="8"/>
      <c r="C526" s="8"/>
      <c r="D526" s="8"/>
      <c r="E526" s="8"/>
      <c r="F526" s="454"/>
      <c r="G526" s="8"/>
      <c r="H526" s="8"/>
    </row>
    <row r="527" spans="1:8" x14ac:dyDescent="0.2">
      <c r="A527" s="185"/>
      <c r="B527" s="8"/>
      <c r="C527" s="8"/>
      <c r="D527" s="8"/>
      <c r="E527" s="8"/>
      <c r="F527" s="454"/>
      <c r="G527" s="8"/>
      <c r="H527" s="8"/>
    </row>
    <row r="528" spans="1:8" x14ac:dyDescent="0.2">
      <c r="A528" s="185"/>
      <c r="B528" s="8"/>
      <c r="C528" s="8"/>
      <c r="D528" s="8"/>
      <c r="E528" s="8"/>
      <c r="F528" s="454"/>
      <c r="G528" s="8"/>
      <c r="H528" s="8"/>
    </row>
    <row r="529" spans="1:8" x14ac:dyDescent="0.2">
      <c r="A529" s="185"/>
      <c r="B529" s="8"/>
      <c r="C529" s="8"/>
      <c r="D529" s="8"/>
      <c r="E529" s="8"/>
      <c r="F529" s="454"/>
      <c r="G529" s="8"/>
      <c r="H529" s="8"/>
    </row>
    <row r="530" spans="1:8" x14ac:dyDescent="0.2">
      <c r="A530" s="185"/>
      <c r="B530" s="8"/>
      <c r="C530" s="8"/>
      <c r="D530" s="8"/>
      <c r="E530" s="8"/>
      <c r="F530" s="454"/>
      <c r="G530" s="8"/>
      <c r="H530" s="8"/>
    </row>
    <row r="531" spans="1:8" x14ac:dyDescent="0.2">
      <c r="A531" s="185"/>
      <c r="B531" s="8"/>
      <c r="C531" s="8"/>
      <c r="D531" s="8"/>
      <c r="E531" s="8"/>
      <c r="F531" s="454"/>
      <c r="G531" s="8"/>
      <c r="H531" s="8"/>
    </row>
    <row r="532" spans="1:8" x14ac:dyDescent="0.2">
      <c r="A532" s="185"/>
      <c r="B532" s="8"/>
      <c r="C532" s="8"/>
      <c r="D532" s="8"/>
      <c r="E532" s="8"/>
      <c r="F532" s="454"/>
      <c r="G532" s="8"/>
      <c r="H532" s="8"/>
    </row>
    <row r="533" spans="1:8" x14ac:dyDescent="0.2">
      <c r="A533" s="185"/>
      <c r="B533" s="8"/>
      <c r="C533" s="8"/>
      <c r="D533" s="8"/>
      <c r="E533" s="8"/>
      <c r="F533" s="454"/>
      <c r="G533" s="8"/>
      <c r="H533" s="8"/>
    </row>
    <row r="534" spans="1:8" x14ac:dyDescent="0.2">
      <c r="A534" s="185"/>
      <c r="B534" s="8"/>
      <c r="C534" s="8"/>
      <c r="D534" s="8"/>
      <c r="E534" s="8"/>
      <c r="F534" s="454"/>
      <c r="G534" s="8"/>
      <c r="H534" s="8"/>
    </row>
    <row r="535" spans="1:8" x14ac:dyDescent="0.2">
      <c r="A535" s="185"/>
      <c r="B535" s="8"/>
      <c r="C535" s="8"/>
      <c r="D535" s="8"/>
      <c r="E535" s="8"/>
      <c r="F535" s="454"/>
      <c r="G535" s="8"/>
      <c r="H535" s="8"/>
    </row>
    <row r="536" spans="1:8" x14ac:dyDescent="0.2">
      <c r="A536" s="185"/>
      <c r="B536" s="8"/>
      <c r="C536" s="8"/>
      <c r="D536" s="8"/>
      <c r="E536" s="8"/>
      <c r="F536" s="454"/>
      <c r="G536" s="8"/>
      <c r="H536" s="8"/>
    </row>
    <row r="537" spans="1:8" x14ac:dyDescent="0.2">
      <c r="A537" s="185"/>
      <c r="B537" s="8"/>
      <c r="C537" s="8"/>
      <c r="D537" s="8"/>
      <c r="E537" s="8"/>
      <c r="F537" s="454"/>
      <c r="G537" s="8"/>
      <c r="H537" s="8"/>
    </row>
    <row r="538" spans="1:8" x14ac:dyDescent="0.2">
      <c r="A538" s="185"/>
      <c r="B538" s="8"/>
      <c r="C538" s="8"/>
      <c r="D538" s="8"/>
      <c r="E538" s="8"/>
      <c r="F538" s="454"/>
      <c r="G538" s="8"/>
      <c r="H538" s="8"/>
    </row>
    <row r="539" spans="1:8" x14ac:dyDescent="0.2">
      <c r="A539" s="185"/>
      <c r="B539" s="8"/>
      <c r="C539" s="8"/>
      <c r="D539" s="8"/>
      <c r="E539" s="8"/>
      <c r="F539" s="454"/>
      <c r="G539" s="8"/>
      <c r="H539" s="8"/>
    </row>
    <row r="540" spans="1:8" x14ac:dyDescent="0.2">
      <c r="A540" s="185"/>
      <c r="B540" s="8"/>
      <c r="C540" s="8"/>
      <c r="D540" s="8"/>
      <c r="E540" s="8"/>
      <c r="F540" s="454"/>
      <c r="G540" s="8"/>
      <c r="H540" s="8"/>
    </row>
    <row r="541" spans="1:8" x14ac:dyDescent="0.2">
      <c r="A541" s="185"/>
      <c r="B541" s="8"/>
      <c r="C541" s="8"/>
      <c r="D541" s="8"/>
      <c r="E541" s="8"/>
      <c r="F541" s="454"/>
      <c r="G541" s="8"/>
      <c r="H541" s="8"/>
    </row>
    <row r="542" spans="1:8" x14ac:dyDescent="0.2">
      <c r="A542" s="185"/>
      <c r="B542" s="8"/>
      <c r="C542" s="8"/>
      <c r="D542" s="8"/>
      <c r="E542" s="8"/>
      <c r="F542" s="454"/>
      <c r="G542" s="8"/>
      <c r="H542" s="8"/>
    </row>
    <row r="543" spans="1:8" x14ac:dyDescent="0.2">
      <c r="A543" s="185"/>
      <c r="B543" s="8"/>
      <c r="C543" s="8"/>
      <c r="D543" s="8"/>
      <c r="E543" s="8"/>
      <c r="F543" s="454"/>
      <c r="G543" s="8"/>
      <c r="H543" s="8"/>
    </row>
    <row r="544" spans="1:8" x14ac:dyDescent="0.2">
      <c r="A544" s="185"/>
      <c r="B544" s="8"/>
      <c r="C544" s="8"/>
      <c r="D544" s="8"/>
      <c r="E544" s="8"/>
      <c r="F544" s="454"/>
      <c r="G544" s="8"/>
      <c r="H544" s="8"/>
    </row>
    <row r="545" spans="1:8" x14ac:dyDescent="0.2">
      <c r="A545" s="185"/>
      <c r="B545" s="8"/>
      <c r="C545" s="8"/>
      <c r="D545" s="8"/>
      <c r="E545" s="8"/>
      <c r="F545" s="454"/>
      <c r="G545" s="8"/>
      <c r="H545" s="8"/>
    </row>
    <row r="546" spans="1:8" x14ac:dyDescent="0.2">
      <c r="A546" s="185"/>
      <c r="B546" s="8"/>
      <c r="C546" s="8"/>
      <c r="D546" s="8"/>
      <c r="E546" s="8"/>
      <c r="F546" s="454"/>
      <c r="G546" s="8"/>
      <c r="H546" s="8"/>
    </row>
    <row r="547" spans="1:8" x14ac:dyDescent="0.2">
      <c r="A547" s="185"/>
      <c r="B547" s="8"/>
      <c r="C547" s="8"/>
      <c r="D547" s="8"/>
      <c r="E547" s="8"/>
      <c r="F547" s="454"/>
      <c r="G547" s="8"/>
      <c r="H547" s="8"/>
    </row>
    <row r="548" spans="1:8" x14ac:dyDescent="0.2">
      <c r="A548" s="185"/>
      <c r="B548" s="8"/>
      <c r="C548" s="8"/>
      <c r="D548" s="8"/>
      <c r="E548" s="8"/>
      <c r="F548" s="454"/>
      <c r="G548" s="8"/>
      <c r="H548" s="8"/>
    </row>
    <row r="549" spans="1:8" x14ac:dyDescent="0.2">
      <c r="A549" s="185"/>
      <c r="B549" s="8"/>
      <c r="C549" s="8"/>
      <c r="D549" s="8"/>
      <c r="E549" s="8"/>
      <c r="F549" s="454"/>
      <c r="G549" s="8"/>
      <c r="H549" s="8"/>
    </row>
    <row r="550" spans="1:8" x14ac:dyDescent="0.2">
      <c r="A550" s="185"/>
      <c r="B550" s="8"/>
      <c r="C550" s="8"/>
      <c r="D550" s="8"/>
      <c r="E550" s="8"/>
      <c r="F550" s="454"/>
      <c r="G550" s="8"/>
      <c r="H550" s="8"/>
    </row>
    <row r="551" spans="1:8" x14ac:dyDescent="0.2">
      <c r="A551" s="185"/>
      <c r="B551" s="8"/>
      <c r="C551" s="8"/>
      <c r="D551" s="8"/>
      <c r="E551" s="8"/>
      <c r="F551" s="454"/>
      <c r="G551" s="8"/>
      <c r="H551" s="8"/>
    </row>
    <row r="552" spans="1:8" x14ac:dyDescent="0.2">
      <c r="A552" s="185"/>
      <c r="B552" s="8"/>
      <c r="C552" s="8"/>
      <c r="D552" s="8"/>
      <c r="E552" s="8"/>
      <c r="F552" s="454"/>
      <c r="G552" s="8"/>
      <c r="H552" s="8"/>
    </row>
    <row r="553" spans="1:8" x14ac:dyDescent="0.2">
      <c r="A553" s="185"/>
      <c r="B553" s="8"/>
      <c r="C553" s="8"/>
      <c r="D553" s="8"/>
      <c r="E553" s="8"/>
      <c r="F553" s="454"/>
      <c r="G553" s="8"/>
      <c r="H553" s="8"/>
    </row>
    <row r="554" spans="1:8" x14ac:dyDescent="0.2">
      <c r="A554" s="185"/>
      <c r="B554" s="8"/>
      <c r="C554" s="8"/>
      <c r="D554" s="8"/>
      <c r="E554" s="8"/>
      <c r="F554" s="454"/>
      <c r="G554" s="8"/>
      <c r="H554" s="8"/>
    </row>
    <row r="555" spans="1:8" x14ac:dyDescent="0.2">
      <c r="A555" s="185"/>
      <c r="B555" s="8"/>
      <c r="C555" s="8"/>
      <c r="D555" s="8"/>
      <c r="E555" s="8"/>
      <c r="F555" s="454"/>
      <c r="G555" s="8"/>
      <c r="H555" s="8"/>
    </row>
    <row r="556" spans="1:8" x14ac:dyDescent="0.2">
      <c r="A556" s="185"/>
      <c r="B556" s="8"/>
      <c r="C556" s="8"/>
      <c r="D556" s="8"/>
      <c r="E556" s="8"/>
      <c r="F556" s="454"/>
      <c r="G556" s="8"/>
      <c r="H556" s="8"/>
    </row>
    <row r="557" spans="1:8" x14ac:dyDescent="0.2">
      <c r="A557" s="185"/>
      <c r="B557" s="8"/>
      <c r="C557" s="8"/>
      <c r="D557" s="8"/>
      <c r="E557" s="8"/>
      <c r="F557" s="454"/>
      <c r="G557" s="8"/>
      <c r="H557" s="8"/>
    </row>
    <row r="558" spans="1:8" x14ac:dyDescent="0.2">
      <c r="A558" s="185"/>
      <c r="B558" s="8"/>
      <c r="C558" s="8"/>
      <c r="D558" s="8"/>
      <c r="E558" s="8"/>
      <c r="F558" s="454"/>
      <c r="G558" s="8"/>
      <c r="H558" s="8"/>
    </row>
    <row r="559" spans="1:8" x14ac:dyDescent="0.2">
      <c r="A559" s="185"/>
      <c r="B559" s="8"/>
      <c r="C559" s="8"/>
      <c r="D559" s="8"/>
      <c r="E559" s="8"/>
      <c r="F559" s="454"/>
      <c r="G559" s="8"/>
      <c r="H559" s="8"/>
    </row>
    <row r="560" spans="1:8" x14ac:dyDescent="0.2">
      <c r="A560" s="185"/>
      <c r="B560" s="8"/>
      <c r="C560" s="8"/>
      <c r="D560" s="8"/>
      <c r="E560" s="8"/>
      <c r="F560" s="454"/>
      <c r="G560" s="8"/>
      <c r="H560" s="8"/>
    </row>
    <row r="561" spans="1:8" x14ac:dyDescent="0.2">
      <c r="A561" s="185"/>
      <c r="B561" s="8"/>
      <c r="C561" s="8"/>
      <c r="D561" s="8"/>
      <c r="E561" s="8"/>
      <c r="F561" s="454"/>
      <c r="G561" s="8"/>
      <c r="H561" s="8"/>
    </row>
    <row r="562" spans="1:8" x14ac:dyDescent="0.2">
      <c r="A562" s="185"/>
      <c r="B562" s="8"/>
      <c r="C562" s="8"/>
      <c r="D562" s="8"/>
      <c r="E562" s="8"/>
      <c r="F562" s="454"/>
      <c r="G562" s="8"/>
      <c r="H562" s="8"/>
    </row>
    <row r="563" spans="1:8" x14ac:dyDescent="0.2">
      <c r="A563" s="185"/>
      <c r="B563" s="8"/>
      <c r="C563" s="8"/>
      <c r="D563" s="8"/>
      <c r="E563" s="8"/>
      <c r="F563" s="454"/>
      <c r="G563" s="8"/>
      <c r="H563" s="8"/>
    </row>
    <row r="564" spans="1:8" x14ac:dyDescent="0.2">
      <c r="A564" s="185"/>
      <c r="B564" s="8"/>
      <c r="C564" s="8"/>
      <c r="D564" s="8"/>
      <c r="E564" s="8"/>
      <c r="F564" s="454"/>
      <c r="G564" s="8"/>
      <c r="H564" s="8"/>
    </row>
    <row r="565" spans="1:8" x14ac:dyDescent="0.2">
      <c r="A565" s="185"/>
      <c r="B565" s="8"/>
      <c r="C565" s="8"/>
      <c r="D565" s="8"/>
      <c r="E565" s="8"/>
      <c r="F565" s="454"/>
      <c r="G565" s="8"/>
      <c r="H565" s="8"/>
    </row>
    <row r="566" spans="1:8" x14ac:dyDescent="0.2">
      <c r="A566" s="185"/>
      <c r="B566" s="8"/>
      <c r="C566" s="8"/>
      <c r="D566" s="8"/>
      <c r="E566" s="8"/>
      <c r="F566" s="454"/>
      <c r="G566" s="8"/>
      <c r="H566" s="8"/>
    </row>
    <row r="567" spans="1:8" x14ac:dyDescent="0.2">
      <c r="A567" s="185"/>
      <c r="B567" s="8"/>
      <c r="C567" s="8"/>
      <c r="D567" s="8"/>
      <c r="E567" s="8"/>
      <c r="F567" s="454"/>
      <c r="G567" s="8"/>
      <c r="H567" s="8"/>
    </row>
    <row r="568" spans="1:8" x14ac:dyDescent="0.2">
      <c r="A568" s="185"/>
      <c r="B568" s="8"/>
      <c r="C568" s="8"/>
      <c r="D568" s="8"/>
      <c r="E568" s="8"/>
      <c r="F568" s="454"/>
      <c r="G568" s="8"/>
      <c r="H568" s="8"/>
    </row>
    <row r="569" spans="1:8" x14ac:dyDescent="0.2">
      <c r="A569" s="185"/>
      <c r="B569" s="8"/>
      <c r="C569" s="8"/>
      <c r="D569" s="8"/>
      <c r="E569" s="8"/>
      <c r="F569" s="454"/>
      <c r="G569" s="8"/>
      <c r="H569" s="8"/>
    </row>
    <row r="570" spans="1:8" x14ac:dyDescent="0.2">
      <c r="A570" s="185"/>
      <c r="B570" s="8"/>
      <c r="C570" s="8"/>
      <c r="D570" s="8"/>
      <c r="E570" s="8"/>
      <c r="F570" s="454"/>
      <c r="G570" s="8"/>
      <c r="H570" s="8"/>
    </row>
    <row r="571" spans="1:8" x14ac:dyDescent="0.2">
      <c r="A571" s="185"/>
      <c r="B571" s="8"/>
      <c r="C571" s="8"/>
      <c r="D571" s="8"/>
      <c r="E571" s="8"/>
      <c r="F571" s="454"/>
      <c r="G571" s="8"/>
      <c r="H571" s="8"/>
    </row>
    <row r="572" spans="1:8" x14ac:dyDescent="0.2">
      <c r="A572" s="185"/>
      <c r="B572" s="8"/>
      <c r="C572" s="8"/>
      <c r="D572" s="8"/>
      <c r="E572" s="8"/>
      <c r="F572" s="454"/>
      <c r="G572" s="8"/>
      <c r="H572" s="8"/>
    </row>
    <row r="573" spans="1:8" x14ac:dyDescent="0.2">
      <c r="A573" s="185"/>
      <c r="B573" s="8"/>
      <c r="C573" s="8"/>
      <c r="D573" s="8"/>
      <c r="E573" s="8"/>
      <c r="F573" s="454"/>
      <c r="G573" s="8"/>
      <c r="H573" s="8"/>
    </row>
    <row r="574" spans="1:8" x14ac:dyDescent="0.2">
      <c r="A574" s="185"/>
      <c r="B574" s="8"/>
      <c r="C574" s="8"/>
      <c r="D574" s="8"/>
      <c r="E574" s="8"/>
      <c r="F574" s="454"/>
      <c r="G574" s="8"/>
      <c r="H574" s="8"/>
    </row>
    <row r="575" spans="1:8" x14ac:dyDescent="0.2">
      <c r="A575" s="185"/>
      <c r="B575" s="8"/>
      <c r="C575" s="8"/>
      <c r="D575" s="8"/>
      <c r="E575" s="8"/>
      <c r="F575" s="454"/>
      <c r="G575" s="8"/>
      <c r="H575" s="8"/>
    </row>
    <row r="576" spans="1:8" x14ac:dyDescent="0.2">
      <c r="A576" s="185"/>
      <c r="B576" s="8"/>
      <c r="C576" s="8"/>
      <c r="D576" s="8"/>
      <c r="E576" s="8"/>
      <c r="F576" s="454"/>
      <c r="G576" s="8"/>
      <c r="H576" s="8"/>
    </row>
    <row r="577" spans="1:8" x14ac:dyDescent="0.2">
      <c r="A577" s="185"/>
      <c r="B577" s="8"/>
      <c r="C577" s="8"/>
      <c r="D577" s="8"/>
      <c r="E577" s="8"/>
      <c r="F577" s="454"/>
      <c r="G577" s="8"/>
      <c r="H577" s="8"/>
    </row>
    <row r="578" spans="1:8" x14ac:dyDescent="0.2">
      <c r="A578" s="185"/>
      <c r="B578" s="8"/>
      <c r="C578" s="8"/>
      <c r="D578" s="8"/>
      <c r="E578" s="8"/>
      <c r="F578" s="454"/>
      <c r="G578" s="8"/>
      <c r="H578" s="8"/>
    </row>
    <row r="579" spans="1:8" x14ac:dyDescent="0.2">
      <c r="A579" s="185"/>
      <c r="B579" s="8"/>
      <c r="C579" s="8"/>
      <c r="D579" s="8"/>
      <c r="E579" s="8"/>
      <c r="F579" s="454"/>
      <c r="G579" s="8"/>
      <c r="H579" s="8"/>
    </row>
    <row r="580" spans="1:8" x14ac:dyDescent="0.2">
      <c r="A580" s="185"/>
      <c r="B580" s="8"/>
      <c r="C580" s="8"/>
      <c r="D580" s="8"/>
      <c r="E580" s="8"/>
      <c r="F580" s="454"/>
      <c r="G580" s="8"/>
      <c r="H580" s="8"/>
    </row>
    <row r="581" spans="1:8" x14ac:dyDescent="0.2">
      <c r="A581" s="185"/>
      <c r="B581" s="8"/>
      <c r="C581" s="8"/>
      <c r="D581" s="8"/>
      <c r="E581" s="8"/>
      <c r="F581" s="454"/>
      <c r="G581" s="8"/>
      <c r="H581" s="8"/>
    </row>
    <row r="582" spans="1:8" x14ac:dyDescent="0.2">
      <c r="A582" s="185"/>
      <c r="B582" s="8"/>
      <c r="C582" s="8"/>
      <c r="D582" s="8"/>
      <c r="E582" s="8"/>
      <c r="F582" s="454"/>
      <c r="G582" s="8"/>
      <c r="H582" s="8"/>
    </row>
    <row r="583" spans="1:8" x14ac:dyDescent="0.2">
      <c r="A583" s="185"/>
      <c r="B583" s="8"/>
      <c r="C583" s="8"/>
      <c r="D583" s="8"/>
      <c r="E583" s="8"/>
      <c r="F583" s="454"/>
      <c r="G583" s="8"/>
      <c r="H583" s="8"/>
    </row>
    <row r="584" spans="1:8" x14ac:dyDescent="0.2">
      <c r="A584" s="185"/>
      <c r="B584" s="8"/>
      <c r="C584" s="8"/>
      <c r="D584" s="8"/>
      <c r="E584" s="8"/>
      <c r="F584" s="454"/>
      <c r="G584" s="8"/>
      <c r="H584" s="8"/>
    </row>
    <row r="585" spans="1:8" x14ac:dyDescent="0.2">
      <c r="A585" s="185"/>
      <c r="B585" s="8"/>
      <c r="C585" s="8"/>
      <c r="D585" s="8"/>
      <c r="E585" s="8"/>
      <c r="F585" s="454"/>
      <c r="G585" s="8"/>
      <c r="H585" s="8"/>
    </row>
    <row r="586" spans="1:8" x14ac:dyDescent="0.2">
      <c r="A586" s="185"/>
      <c r="B586" s="8"/>
      <c r="C586" s="8"/>
      <c r="D586" s="8"/>
      <c r="E586" s="8"/>
      <c r="F586" s="454"/>
      <c r="G586" s="8"/>
      <c r="H586" s="8"/>
    </row>
    <row r="587" spans="1:8" x14ac:dyDescent="0.2">
      <c r="A587" s="185"/>
      <c r="B587" s="8"/>
      <c r="C587" s="8"/>
      <c r="D587" s="8"/>
      <c r="E587" s="8"/>
      <c r="F587" s="454"/>
      <c r="G587" s="8"/>
      <c r="H587" s="8"/>
    </row>
    <row r="588" spans="1:8" x14ac:dyDescent="0.2">
      <c r="A588" s="185"/>
      <c r="B588" s="8"/>
      <c r="C588" s="8"/>
      <c r="D588" s="8"/>
      <c r="E588" s="8"/>
      <c r="F588" s="454"/>
      <c r="G588" s="8"/>
      <c r="H588" s="8"/>
    </row>
    <row r="589" spans="1:8" x14ac:dyDescent="0.2">
      <c r="A589" s="185"/>
      <c r="B589" s="8"/>
      <c r="C589" s="8"/>
      <c r="D589" s="8"/>
      <c r="E589" s="8"/>
      <c r="F589" s="454"/>
      <c r="G589" s="8"/>
      <c r="H589" s="8"/>
    </row>
    <row r="590" spans="1:8" x14ac:dyDescent="0.2">
      <c r="A590" s="185"/>
      <c r="B590" s="8"/>
      <c r="C590" s="8"/>
      <c r="D590" s="8"/>
      <c r="E590" s="8"/>
      <c r="F590" s="454"/>
      <c r="G590" s="8"/>
      <c r="H590" s="8"/>
    </row>
    <row r="591" spans="1:8" x14ac:dyDescent="0.2">
      <c r="A591" s="185"/>
      <c r="B591" s="8"/>
      <c r="C591" s="8"/>
      <c r="D591" s="8"/>
      <c r="E591" s="8"/>
      <c r="F591" s="454"/>
      <c r="G591" s="8"/>
      <c r="H591" s="8"/>
    </row>
    <row r="592" spans="1:8" x14ac:dyDescent="0.2">
      <c r="A592" s="185"/>
      <c r="B592" s="8"/>
      <c r="C592" s="8"/>
      <c r="D592" s="8"/>
      <c r="E592" s="8"/>
      <c r="F592" s="454"/>
      <c r="G592" s="8"/>
      <c r="H592" s="8"/>
    </row>
    <row r="593" spans="1:8" x14ac:dyDescent="0.2">
      <c r="A593" s="185"/>
      <c r="B593" s="8"/>
      <c r="C593" s="8"/>
      <c r="D593" s="8"/>
      <c r="E593" s="8"/>
      <c r="F593" s="454"/>
      <c r="G593" s="8"/>
      <c r="H593" s="8"/>
    </row>
    <row r="594" spans="1:8" x14ac:dyDescent="0.2">
      <c r="A594" s="185"/>
      <c r="B594" s="8"/>
      <c r="C594" s="8"/>
      <c r="D594" s="8"/>
      <c r="E594" s="8"/>
      <c r="F594" s="454"/>
      <c r="G594" s="8"/>
      <c r="H594" s="8"/>
    </row>
    <row r="595" spans="1:8" x14ac:dyDescent="0.2">
      <c r="A595" s="185"/>
      <c r="B595" s="8"/>
      <c r="C595" s="8"/>
      <c r="D595" s="8"/>
      <c r="E595" s="8"/>
      <c r="F595" s="454"/>
      <c r="G595" s="8"/>
      <c r="H595" s="8"/>
    </row>
    <row r="596" spans="1:8" x14ac:dyDescent="0.2">
      <c r="A596" s="185"/>
      <c r="B596" s="8"/>
      <c r="C596" s="8"/>
      <c r="D596" s="8"/>
      <c r="E596" s="8"/>
      <c r="F596" s="454"/>
      <c r="G596" s="8"/>
      <c r="H596" s="8"/>
    </row>
    <row r="597" spans="1:8" x14ac:dyDescent="0.2">
      <c r="A597" s="185"/>
      <c r="B597" s="8"/>
      <c r="C597" s="8"/>
      <c r="D597" s="8"/>
      <c r="E597" s="8"/>
      <c r="F597" s="454"/>
      <c r="G597" s="8"/>
      <c r="H597" s="8"/>
    </row>
    <row r="598" spans="1:8" x14ac:dyDescent="0.2">
      <c r="A598" s="185"/>
      <c r="B598" s="8"/>
      <c r="C598" s="8"/>
      <c r="D598" s="8"/>
      <c r="E598" s="8"/>
      <c r="F598" s="454"/>
      <c r="G598" s="8"/>
      <c r="H598" s="8"/>
    </row>
    <row r="599" spans="1:8" x14ac:dyDescent="0.2">
      <c r="A599" s="185"/>
      <c r="B599" s="8"/>
      <c r="C599" s="8"/>
      <c r="D599" s="8"/>
      <c r="E599" s="8"/>
      <c r="F599" s="454"/>
      <c r="G599" s="8"/>
      <c r="H599" s="8"/>
    </row>
    <row r="600" spans="1:8" x14ac:dyDescent="0.2">
      <c r="A600" s="185"/>
      <c r="B600" s="8"/>
      <c r="C600" s="8"/>
      <c r="D600" s="8"/>
      <c r="E600" s="8"/>
      <c r="F600" s="454"/>
      <c r="G600" s="8"/>
      <c r="H600" s="8"/>
    </row>
    <row r="601" spans="1:8" x14ac:dyDescent="0.2">
      <c r="A601" s="185"/>
      <c r="B601" s="8"/>
      <c r="C601" s="8"/>
      <c r="D601" s="8"/>
      <c r="E601" s="8"/>
      <c r="F601" s="454"/>
      <c r="G601" s="8"/>
      <c r="H601" s="8"/>
    </row>
    <row r="602" spans="1:8" x14ac:dyDescent="0.2">
      <c r="A602" s="185"/>
      <c r="B602" s="8"/>
      <c r="C602" s="8"/>
      <c r="D602" s="8"/>
      <c r="E602" s="8"/>
      <c r="F602" s="454"/>
      <c r="G602" s="8"/>
      <c r="H602" s="8"/>
    </row>
    <row r="603" spans="1:8" x14ac:dyDescent="0.2">
      <c r="A603" s="185"/>
      <c r="B603" s="8"/>
      <c r="C603" s="8"/>
      <c r="D603" s="8"/>
      <c r="E603" s="8"/>
      <c r="F603" s="454"/>
      <c r="G603" s="8"/>
      <c r="H603" s="8"/>
    </row>
    <row r="604" spans="1:8" x14ac:dyDescent="0.2">
      <c r="A604" s="185"/>
      <c r="B604" s="8"/>
      <c r="C604" s="8"/>
      <c r="D604" s="8"/>
      <c r="E604" s="8"/>
      <c r="F604" s="454"/>
      <c r="G604" s="8"/>
      <c r="H604" s="8"/>
    </row>
    <row r="605" spans="1:8" x14ac:dyDescent="0.2">
      <c r="A605" s="185"/>
      <c r="B605" s="8"/>
      <c r="C605" s="8"/>
      <c r="D605" s="8"/>
      <c r="E605" s="8"/>
      <c r="F605" s="454"/>
      <c r="G605" s="8"/>
      <c r="H605" s="8"/>
    </row>
    <row r="606" spans="1:8" x14ac:dyDescent="0.2">
      <c r="A606" s="185"/>
      <c r="B606" s="8"/>
      <c r="C606" s="8"/>
      <c r="D606" s="8"/>
      <c r="E606" s="8"/>
      <c r="F606" s="454"/>
      <c r="G606" s="8"/>
      <c r="H606" s="8"/>
    </row>
    <row r="607" spans="1:8" x14ac:dyDescent="0.2">
      <c r="A607" s="185"/>
      <c r="B607" s="8"/>
      <c r="C607" s="8"/>
      <c r="D607" s="8"/>
      <c r="E607" s="8"/>
      <c r="F607" s="454"/>
      <c r="G607" s="8"/>
      <c r="H607" s="8"/>
    </row>
    <row r="608" spans="1:8" x14ac:dyDescent="0.2">
      <c r="A608" s="185"/>
      <c r="B608" s="8"/>
      <c r="C608" s="8"/>
      <c r="D608" s="8"/>
      <c r="E608" s="8"/>
      <c r="F608" s="454"/>
      <c r="G608" s="8"/>
      <c r="H608" s="8"/>
    </row>
    <row r="609" spans="1:8" x14ac:dyDescent="0.2">
      <c r="A609" s="185"/>
      <c r="B609" s="8"/>
      <c r="C609" s="8"/>
      <c r="D609" s="8"/>
      <c r="E609" s="8"/>
      <c r="F609" s="454"/>
      <c r="G609" s="8"/>
      <c r="H609" s="8"/>
    </row>
    <row r="610" spans="1:8" x14ac:dyDescent="0.2">
      <c r="A610" s="185"/>
      <c r="B610" s="8"/>
      <c r="C610" s="8"/>
      <c r="D610" s="8"/>
      <c r="E610" s="8"/>
      <c r="F610" s="454"/>
      <c r="G610" s="8"/>
      <c r="H610" s="8"/>
    </row>
    <row r="611" spans="1:8" x14ac:dyDescent="0.2">
      <c r="A611" s="185"/>
      <c r="B611" s="8"/>
      <c r="C611" s="8"/>
      <c r="D611" s="8"/>
      <c r="E611" s="8"/>
      <c r="F611" s="454"/>
      <c r="G611" s="8"/>
      <c r="H611" s="8"/>
    </row>
    <row r="612" spans="1:8" x14ac:dyDescent="0.2">
      <c r="A612" s="185"/>
      <c r="B612" s="8"/>
      <c r="C612" s="8"/>
      <c r="D612" s="8"/>
      <c r="E612" s="8"/>
      <c r="F612" s="454"/>
      <c r="G612" s="8"/>
      <c r="H612" s="8"/>
    </row>
    <row r="613" spans="1:8" x14ac:dyDescent="0.2">
      <c r="A613" s="185"/>
      <c r="B613" s="8"/>
      <c r="C613" s="8"/>
      <c r="D613" s="8"/>
      <c r="E613" s="8"/>
      <c r="F613" s="454"/>
      <c r="G613" s="8"/>
      <c r="H613" s="8"/>
    </row>
    <row r="614" spans="1:8" x14ac:dyDescent="0.2">
      <c r="A614" s="185"/>
      <c r="B614" s="8"/>
      <c r="C614" s="8"/>
      <c r="D614" s="8"/>
      <c r="E614" s="8"/>
      <c r="F614" s="454"/>
      <c r="G614" s="8"/>
      <c r="H614" s="8"/>
    </row>
    <row r="615" spans="1:8" x14ac:dyDescent="0.2">
      <c r="A615" s="185"/>
      <c r="B615" s="8"/>
      <c r="C615" s="8"/>
      <c r="D615" s="8"/>
      <c r="E615" s="8"/>
      <c r="F615" s="454"/>
      <c r="G615" s="8"/>
      <c r="H615" s="8"/>
    </row>
    <row r="616" spans="1:8" x14ac:dyDescent="0.2">
      <c r="A616" s="185"/>
      <c r="B616" s="8"/>
      <c r="C616" s="8"/>
      <c r="D616" s="8"/>
      <c r="E616" s="8"/>
      <c r="F616" s="454"/>
      <c r="G616" s="8"/>
      <c r="H616" s="8"/>
    </row>
    <row r="617" spans="1:8" x14ac:dyDescent="0.2">
      <c r="A617" s="185"/>
      <c r="B617" s="8"/>
      <c r="C617" s="8"/>
      <c r="D617" s="8"/>
      <c r="E617" s="8"/>
      <c r="F617" s="454"/>
      <c r="G617" s="8"/>
      <c r="H617" s="8"/>
    </row>
    <row r="618" spans="1:8" x14ac:dyDescent="0.2">
      <c r="A618" s="185"/>
      <c r="B618" s="8"/>
      <c r="C618" s="8"/>
      <c r="D618" s="8"/>
      <c r="E618" s="8"/>
      <c r="F618" s="454"/>
      <c r="G618" s="8"/>
      <c r="H618" s="8"/>
    </row>
    <row r="619" spans="1:8" x14ac:dyDescent="0.2">
      <c r="A619" s="185"/>
      <c r="B619" s="8"/>
      <c r="C619" s="8"/>
      <c r="D619" s="8"/>
      <c r="E619" s="8"/>
      <c r="F619" s="454"/>
      <c r="G619" s="8"/>
      <c r="H619" s="8"/>
    </row>
    <row r="620" spans="1:8" x14ac:dyDescent="0.2">
      <c r="A620" s="185"/>
      <c r="B620" s="8"/>
      <c r="C620" s="8"/>
      <c r="D620" s="8"/>
      <c r="E620" s="8"/>
      <c r="F620" s="454"/>
      <c r="G620" s="8"/>
      <c r="H620" s="8"/>
    </row>
    <row r="621" spans="1:8" x14ac:dyDescent="0.2">
      <c r="A621" s="185"/>
      <c r="B621" s="8"/>
      <c r="C621" s="8"/>
      <c r="D621" s="8"/>
      <c r="E621" s="8"/>
      <c r="F621" s="454"/>
      <c r="G621" s="8"/>
      <c r="H621" s="8"/>
    </row>
    <row r="622" spans="1:8" x14ac:dyDescent="0.2">
      <c r="A622" s="185"/>
      <c r="B622" s="8"/>
      <c r="C622" s="8"/>
      <c r="D622" s="8"/>
      <c r="E622" s="8"/>
      <c r="F622" s="454"/>
      <c r="G622" s="8"/>
      <c r="H622" s="8"/>
    </row>
    <row r="623" spans="1:8" x14ac:dyDescent="0.2">
      <c r="A623" s="185"/>
      <c r="B623" s="8"/>
      <c r="C623" s="8"/>
      <c r="D623" s="8"/>
      <c r="E623" s="8"/>
      <c r="F623" s="454"/>
      <c r="G623" s="8"/>
      <c r="H623" s="8"/>
    </row>
    <row r="624" spans="1:8" x14ac:dyDescent="0.2">
      <c r="A624" s="185"/>
      <c r="B624" s="8"/>
      <c r="C624" s="8"/>
      <c r="D624" s="8"/>
      <c r="E624" s="8"/>
      <c r="F624" s="454"/>
      <c r="G624" s="8"/>
      <c r="H624" s="8"/>
    </row>
    <row r="625" spans="1:8" x14ac:dyDescent="0.2">
      <c r="A625" s="185"/>
      <c r="B625" s="8"/>
      <c r="C625" s="8"/>
      <c r="D625" s="8"/>
      <c r="E625" s="8"/>
      <c r="F625" s="454"/>
      <c r="G625" s="8"/>
      <c r="H625" s="8"/>
    </row>
    <row r="626" spans="1:8" x14ac:dyDescent="0.2">
      <c r="A626" s="185"/>
      <c r="B626" s="8"/>
      <c r="C626" s="8"/>
      <c r="D626" s="8"/>
      <c r="E626" s="8"/>
      <c r="F626" s="454"/>
      <c r="G626" s="8"/>
      <c r="H626" s="8"/>
    </row>
    <row r="627" spans="1:8" x14ac:dyDescent="0.2">
      <c r="A627" s="185"/>
      <c r="B627" s="8"/>
      <c r="C627" s="8"/>
      <c r="D627" s="8"/>
      <c r="E627" s="8"/>
      <c r="F627" s="454"/>
      <c r="G627" s="8"/>
      <c r="H627" s="8"/>
    </row>
    <row r="628" spans="1:8" x14ac:dyDescent="0.2">
      <c r="A628" s="185"/>
      <c r="B628" s="8"/>
      <c r="C628" s="8"/>
      <c r="D628" s="8"/>
      <c r="E628" s="8"/>
      <c r="F628" s="454"/>
      <c r="G628" s="8"/>
      <c r="H628" s="8"/>
    </row>
    <row r="629" spans="1:8" x14ac:dyDescent="0.2">
      <c r="A629" s="185"/>
      <c r="B629" s="8"/>
      <c r="C629" s="8"/>
      <c r="D629" s="8"/>
      <c r="E629" s="8"/>
      <c r="F629" s="454"/>
      <c r="G629" s="8"/>
      <c r="H629" s="8"/>
    </row>
    <row r="630" spans="1:8" x14ac:dyDescent="0.2">
      <c r="A630" s="185"/>
      <c r="B630" s="8"/>
      <c r="C630" s="8"/>
      <c r="D630" s="8"/>
      <c r="E630" s="8"/>
      <c r="F630" s="454"/>
      <c r="G630" s="8"/>
      <c r="H630" s="8"/>
    </row>
    <row r="631" spans="1:8" x14ac:dyDescent="0.2">
      <c r="A631" s="185"/>
      <c r="B631" s="8"/>
      <c r="C631" s="8"/>
      <c r="D631" s="8"/>
      <c r="E631" s="8"/>
      <c r="F631" s="454"/>
      <c r="G631" s="8"/>
      <c r="H631" s="8"/>
    </row>
    <row r="632" spans="1:8" x14ac:dyDescent="0.2">
      <c r="A632" s="185"/>
      <c r="B632" s="8"/>
      <c r="C632" s="8"/>
      <c r="D632" s="8"/>
      <c r="E632" s="8"/>
      <c r="F632" s="454"/>
      <c r="G632" s="8"/>
      <c r="H632" s="8"/>
    </row>
    <row r="633" spans="1:8" x14ac:dyDescent="0.2">
      <c r="A633" s="185"/>
      <c r="B633" s="8"/>
      <c r="C633" s="8"/>
      <c r="D633" s="8"/>
      <c r="E633" s="8"/>
      <c r="F633" s="454"/>
      <c r="G633" s="8"/>
      <c r="H633" s="8"/>
    </row>
    <row r="634" spans="1:8" x14ac:dyDescent="0.2">
      <c r="A634" s="185"/>
      <c r="B634" s="8"/>
      <c r="C634" s="8"/>
      <c r="D634" s="8"/>
      <c r="E634" s="8"/>
      <c r="F634" s="454"/>
      <c r="G634" s="8"/>
      <c r="H634" s="8"/>
    </row>
    <row r="635" spans="1:8" x14ac:dyDescent="0.2">
      <c r="A635" s="185"/>
      <c r="B635" s="8"/>
      <c r="C635" s="8"/>
      <c r="D635" s="8"/>
      <c r="E635" s="8"/>
      <c r="F635" s="454"/>
      <c r="G635" s="8"/>
      <c r="H635" s="8"/>
    </row>
    <row r="636" spans="1:8" x14ac:dyDescent="0.2">
      <c r="A636" s="185"/>
      <c r="B636" s="8"/>
      <c r="C636" s="8"/>
      <c r="D636" s="8"/>
      <c r="E636" s="8"/>
      <c r="F636" s="454"/>
      <c r="G636" s="8"/>
      <c r="H636" s="8"/>
    </row>
    <row r="637" spans="1:8" x14ac:dyDescent="0.2">
      <c r="A637" s="185"/>
      <c r="B637" s="8"/>
      <c r="C637" s="8"/>
      <c r="D637" s="8"/>
      <c r="E637" s="8"/>
      <c r="F637" s="454"/>
      <c r="G637" s="8"/>
      <c r="H637" s="8"/>
    </row>
    <row r="638" spans="1:8" x14ac:dyDescent="0.2">
      <c r="A638" s="185"/>
      <c r="B638" s="8"/>
      <c r="C638" s="8"/>
      <c r="D638" s="8"/>
      <c r="E638" s="8"/>
      <c r="F638" s="454"/>
      <c r="G638" s="8"/>
      <c r="H638" s="8"/>
    </row>
    <row r="639" spans="1:8" x14ac:dyDescent="0.2">
      <c r="A639" s="185"/>
      <c r="B639" s="8"/>
      <c r="C639" s="8"/>
      <c r="D639" s="8"/>
      <c r="E639" s="8"/>
      <c r="F639" s="454"/>
      <c r="G639" s="8"/>
      <c r="H639" s="8"/>
    </row>
    <row r="640" spans="1:8" x14ac:dyDescent="0.2">
      <c r="A640" s="185"/>
      <c r="B640" s="8"/>
      <c r="C640" s="8"/>
      <c r="D640" s="8"/>
      <c r="E640" s="8"/>
      <c r="F640" s="454"/>
      <c r="G640" s="8"/>
      <c r="H640" s="8"/>
    </row>
    <row r="641" spans="1:8" x14ac:dyDescent="0.2">
      <c r="A641" s="185"/>
      <c r="B641" s="8"/>
      <c r="C641" s="8"/>
      <c r="D641" s="8"/>
      <c r="E641" s="8"/>
      <c r="F641" s="454"/>
      <c r="G641" s="8"/>
      <c r="H641" s="8"/>
    </row>
    <row r="642" spans="1:8" x14ac:dyDescent="0.2">
      <c r="A642" s="185"/>
      <c r="B642" s="8"/>
      <c r="C642" s="8"/>
      <c r="D642" s="8"/>
      <c r="E642" s="8"/>
      <c r="F642" s="454"/>
      <c r="G642" s="8"/>
      <c r="H642" s="8"/>
    </row>
    <row r="643" spans="1:8" x14ac:dyDescent="0.2">
      <c r="A643" s="185"/>
      <c r="B643" s="8"/>
      <c r="C643" s="8"/>
      <c r="D643" s="8"/>
      <c r="E643" s="8"/>
      <c r="F643" s="454"/>
      <c r="G643" s="8"/>
      <c r="H643" s="8"/>
    </row>
    <row r="644" spans="1:8" x14ac:dyDescent="0.2">
      <c r="A644" s="185"/>
      <c r="B644" s="8"/>
      <c r="C644" s="8"/>
      <c r="D644" s="8"/>
      <c r="E644" s="8"/>
      <c r="F644" s="454"/>
      <c r="G644" s="8"/>
      <c r="H644" s="8"/>
    </row>
    <row r="645" spans="1:8" x14ac:dyDescent="0.2">
      <c r="A645" s="185"/>
      <c r="B645" s="8"/>
      <c r="C645" s="8"/>
      <c r="D645" s="8"/>
      <c r="E645" s="8"/>
      <c r="F645" s="454"/>
      <c r="G645" s="8"/>
      <c r="H645" s="8"/>
    </row>
    <row r="646" spans="1:8" x14ac:dyDescent="0.2">
      <c r="A646" s="185"/>
      <c r="B646" s="8"/>
      <c r="C646" s="8"/>
      <c r="D646" s="8"/>
      <c r="E646" s="8"/>
      <c r="F646" s="454"/>
      <c r="G646" s="8"/>
      <c r="H646" s="8"/>
    </row>
    <row r="647" spans="1:8" x14ac:dyDescent="0.2">
      <c r="A647" s="185"/>
      <c r="B647" s="8"/>
      <c r="C647" s="8"/>
      <c r="D647" s="8"/>
      <c r="E647" s="8"/>
      <c r="F647" s="454"/>
      <c r="G647" s="8"/>
      <c r="H647" s="8"/>
    </row>
    <row r="648" spans="1:8" x14ac:dyDescent="0.2">
      <c r="A648" s="185"/>
      <c r="B648" s="8"/>
      <c r="C648" s="8"/>
      <c r="D648" s="8"/>
      <c r="E648" s="8"/>
      <c r="F648" s="454"/>
      <c r="G648" s="8"/>
      <c r="H648" s="8"/>
    </row>
    <row r="649" spans="1:8" x14ac:dyDescent="0.2">
      <c r="A649" s="185"/>
      <c r="B649" s="8"/>
      <c r="C649" s="8"/>
      <c r="D649" s="8"/>
      <c r="E649" s="8"/>
      <c r="F649" s="454"/>
      <c r="G649" s="8"/>
      <c r="H649" s="8"/>
    </row>
    <row r="650" spans="1:8" x14ac:dyDescent="0.2">
      <c r="A650" s="185"/>
      <c r="B650" s="8"/>
      <c r="C650" s="8"/>
      <c r="D650" s="8"/>
      <c r="E650" s="8"/>
      <c r="F650" s="454"/>
      <c r="G650" s="8"/>
      <c r="H650" s="8"/>
    </row>
    <row r="651" spans="1:8" x14ac:dyDescent="0.2">
      <c r="A651" s="185"/>
      <c r="B651" s="8"/>
      <c r="C651" s="8"/>
      <c r="D651" s="8"/>
      <c r="E651" s="8"/>
      <c r="F651" s="454"/>
      <c r="G651" s="8"/>
      <c r="H651" s="8"/>
    </row>
    <row r="652" spans="1:8" x14ac:dyDescent="0.2">
      <c r="A652" s="185"/>
      <c r="B652" s="8"/>
      <c r="C652" s="8"/>
      <c r="D652" s="8"/>
      <c r="E652" s="8"/>
      <c r="F652" s="454"/>
      <c r="G652" s="8"/>
      <c r="H652" s="8"/>
    </row>
    <row r="653" spans="1:8" x14ac:dyDescent="0.2">
      <c r="A653" s="185"/>
      <c r="B653" s="8"/>
      <c r="C653" s="8"/>
      <c r="D653" s="8"/>
      <c r="E653" s="8"/>
      <c r="F653" s="454"/>
      <c r="G653" s="8"/>
      <c r="H653" s="8"/>
    </row>
    <row r="654" spans="1:8" x14ac:dyDescent="0.2">
      <c r="A654" s="185"/>
      <c r="B654" s="8"/>
      <c r="C654" s="8"/>
      <c r="D654" s="8"/>
      <c r="E654" s="8"/>
      <c r="F654" s="454"/>
      <c r="G654" s="8"/>
      <c r="H654" s="8"/>
    </row>
    <row r="655" spans="1:8" x14ac:dyDescent="0.2">
      <c r="A655" s="185"/>
      <c r="B655" s="8"/>
      <c r="C655" s="8"/>
      <c r="D655" s="8"/>
      <c r="E655" s="8"/>
      <c r="F655" s="454"/>
      <c r="G655" s="8"/>
      <c r="H655" s="8"/>
    </row>
    <row r="656" spans="1:8" x14ac:dyDescent="0.2">
      <c r="A656" s="185"/>
      <c r="B656" s="8"/>
      <c r="C656" s="8"/>
      <c r="D656" s="8"/>
      <c r="E656" s="8"/>
      <c r="F656" s="454"/>
      <c r="G656" s="8"/>
      <c r="H656" s="8"/>
    </row>
    <row r="657" spans="1:8" x14ac:dyDescent="0.2">
      <c r="A657" s="185"/>
      <c r="B657" s="8"/>
      <c r="C657" s="8"/>
      <c r="D657" s="8"/>
      <c r="E657" s="8"/>
      <c r="F657" s="454"/>
      <c r="G657" s="8"/>
      <c r="H657" s="8"/>
    </row>
    <row r="658" spans="1:8" x14ac:dyDescent="0.2">
      <c r="A658" s="185"/>
      <c r="B658" s="8"/>
      <c r="C658" s="8"/>
      <c r="D658" s="8"/>
      <c r="E658" s="8"/>
      <c r="F658" s="454"/>
      <c r="G658" s="8"/>
      <c r="H658" s="8"/>
    </row>
    <row r="659" spans="1:8" x14ac:dyDescent="0.2">
      <c r="A659" s="185"/>
      <c r="B659" s="8"/>
      <c r="C659" s="8"/>
      <c r="D659" s="8"/>
      <c r="E659" s="8"/>
      <c r="F659" s="454"/>
      <c r="G659" s="8"/>
      <c r="H659" s="8"/>
    </row>
    <row r="660" spans="1:8" x14ac:dyDescent="0.2">
      <c r="A660" s="185"/>
      <c r="B660" s="8"/>
      <c r="C660" s="8"/>
      <c r="D660" s="8"/>
      <c r="E660" s="8"/>
      <c r="F660" s="454"/>
      <c r="G660" s="8"/>
      <c r="H660" s="8"/>
    </row>
    <row r="661" spans="1:8" x14ac:dyDescent="0.2">
      <c r="A661" s="185"/>
      <c r="B661" s="8"/>
      <c r="C661" s="8"/>
      <c r="D661" s="8"/>
      <c r="E661" s="8"/>
      <c r="F661" s="454"/>
      <c r="G661" s="8"/>
      <c r="H661" s="8"/>
    </row>
    <row r="662" spans="1:8" x14ac:dyDescent="0.2">
      <c r="A662" s="185"/>
      <c r="B662" s="8"/>
      <c r="C662" s="8"/>
      <c r="D662" s="8"/>
      <c r="E662" s="8"/>
      <c r="F662" s="454"/>
      <c r="G662" s="8"/>
      <c r="H662" s="8"/>
    </row>
    <row r="663" spans="1:8" x14ac:dyDescent="0.2">
      <c r="A663" s="185"/>
      <c r="B663" s="8"/>
      <c r="C663" s="8"/>
      <c r="D663" s="8"/>
      <c r="E663" s="8"/>
      <c r="F663" s="454"/>
      <c r="G663" s="8"/>
      <c r="H663" s="8"/>
    </row>
    <row r="664" spans="1:8" x14ac:dyDescent="0.2">
      <c r="A664" s="185"/>
      <c r="B664" s="8"/>
      <c r="C664" s="8"/>
      <c r="D664" s="8"/>
      <c r="E664" s="8"/>
      <c r="F664" s="454"/>
      <c r="G664" s="8"/>
      <c r="H664" s="8"/>
    </row>
    <row r="665" spans="1:8" x14ac:dyDescent="0.2">
      <c r="A665" s="185"/>
      <c r="B665" s="8"/>
      <c r="C665" s="8"/>
      <c r="D665" s="8"/>
      <c r="E665" s="8"/>
      <c r="F665" s="454"/>
      <c r="G665" s="8"/>
      <c r="H665" s="8"/>
    </row>
    <row r="666" spans="1:8" x14ac:dyDescent="0.2">
      <c r="A666" s="185"/>
      <c r="B666" s="8"/>
      <c r="C666" s="8"/>
      <c r="D666" s="8"/>
      <c r="E666" s="8"/>
      <c r="F666" s="454"/>
      <c r="G666" s="8"/>
      <c r="H666" s="8"/>
    </row>
    <row r="667" spans="1:8" x14ac:dyDescent="0.2">
      <c r="A667" s="185"/>
      <c r="B667" s="8"/>
      <c r="C667" s="8"/>
      <c r="D667" s="8"/>
      <c r="E667" s="8"/>
      <c r="F667" s="454"/>
      <c r="G667" s="8"/>
      <c r="H667" s="8"/>
    </row>
    <row r="668" spans="1:8" x14ac:dyDescent="0.2">
      <c r="A668" s="185"/>
      <c r="B668" s="8"/>
      <c r="C668" s="8"/>
      <c r="D668" s="8"/>
      <c r="E668" s="8"/>
      <c r="F668" s="454"/>
      <c r="G668" s="8"/>
      <c r="H668" s="8"/>
    </row>
    <row r="669" spans="1:8" x14ac:dyDescent="0.2">
      <c r="A669" s="185"/>
      <c r="B669" s="8"/>
      <c r="C669" s="8"/>
      <c r="D669" s="8"/>
      <c r="E669" s="8"/>
      <c r="F669" s="454"/>
      <c r="G669" s="8"/>
      <c r="H669" s="8"/>
    </row>
    <row r="670" spans="1:8" x14ac:dyDescent="0.2">
      <c r="A670" s="185"/>
      <c r="B670" s="8"/>
      <c r="C670" s="8"/>
      <c r="D670" s="8"/>
      <c r="E670" s="8"/>
      <c r="F670" s="454"/>
      <c r="G670" s="8"/>
      <c r="H670" s="8"/>
    </row>
    <row r="671" spans="1:8" x14ac:dyDescent="0.2">
      <c r="A671" s="185"/>
      <c r="B671" s="8"/>
      <c r="C671" s="8"/>
      <c r="D671" s="8"/>
      <c r="E671" s="8"/>
      <c r="F671" s="454"/>
      <c r="G671" s="8"/>
      <c r="H671" s="8"/>
    </row>
    <row r="672" spans="1:8" x14ac:dyDescent="0.2">
      <c r="A672" s="185"/>
      <c r="B672" s="8"/>
      <c r="C672" s="8"/>
      <c r="D672" s="8"/>
      <c r="E672" s="8"/>
      <c r="F672" s="454"/>
      <c r="G672" s="8"/>
      <c r="H672" s="8"/>
    </row>
    <row r="673" spans="1:8" x14ac:dyDescent="0.2">
      <c r="A673" s="185"/>
      <c r="B673" s="8"/>
      <c r="C673" s="8"/>
      <c r="D673" s="8"/>
      <c r="E673" s="8"/>
      <c r="F673" s="454"/>
      <c r="G673" s="8"/>
      <c r="H673" s="8"/>
    </row>
    <row r="674" spans="1:8" x14ac:dyDescent="0.2">
      <c r="A674" s="185"/>
      <c r="B674" s="8"/>
      <c r="C674" s="8"/>
      <c r="D674" s="8"/>
      <c r="E674" s="8"/>
      <c r="F674" s="454"/>
      <c r="G674" s="8"/>
      <c r="H674" s="8"/>
    </row>
    <row r="675" spans="1:8" x14ac:dyDescent="0.2">
      <c r="A675" s="185"/>
      <c r="B675" s="8"/>
      <c r="C675" s="8"/>
      <c r="D675" s="8"/>
      <c r="E675" s="8"/>
      <c r="F675" s="454"/>
      <c r="G675" s="8"/>
      <c r="H675" s="8"/>
    </row>
    <row r="676" spans="1:8" x14ac:dyDescent="0.2">
      <c r="A676" s="185"/>
      <c r="B676" s="8"/>
      <c r="C676" s="8"/>
      <c r="D676" s="8"/>
      <c r="E676" s="8"/>
      <c r="F676" s="454"/>
      <c r="G676" s="8"/>
      <c r="H676" s="8"/>
    </row>
    <row r="677" spans="1:8" x14ac:dyDescent="0.2">
      <c r="A677" s="185"/>
      <c r="B677" s="8"/>
      <c r="C677" s="8"/>
      <c r="D677" s="8"/>
      <c r="E677" s="8"/>
      <c r="F677" s="454"/>
      <c r="G677" s="8"/>
      <c r="H677" s="8"/>
    </row>
    <row r="678" spans="1:8" x14ac:dyDescent="0.2">
      <c r="A678" s="185"/>
      <c r="B678" s="8"/>
      <c r="C678" s="8"/>
      <c r="D678" s="8"/>
      <c r="E678" s="8"/>
      <c r="F678" s="454"/>
      <c r="G678" s="8"/>
      <c r="H678" s="8"/>
    </row>
  </sheetData>
  <mergeCells count="9">
    <mergeCell ref="F2:F3"/>
    <mergeCell ref="A58:A59"/>
    <mergeCell ref="B58:E59"/>
    <mergeCell ref="A2:A3"/>
    <mergeCell ref="B2:B3"/>
    <mergeCell ref="C2:C3"/>
    <mergeCell ref="D2:D3"/>
    <mergeCell ref="E2:E3"/>
    <mergeCell ref="F58:F59"/>
  </mergeCells>
  <pageMargins left="0.74803149606299213" right="0.43307086614173229" top="0.98425196850393704" bottom="0.98425196850393704" header="0.51181102362204722" footer="0.51181102362204722"/>
  <pageSetup paperSize="9" scale="79" firstPageNumber="8" orientation="portrait" useFirstPageNumber="1" r:id="rId1"/>
  <headerFooter alignWithMargins="0">
    <oddHeader>&amp;L&amp;"Arial Narrow,Bold"MAHWELERENG ROADS AND STORM-WATER
SCHEDULE A: ROADWORKS&amp;R&amp;"Arial Narrow,Regular"
&amp;"Arial Narrow,Bold"SECTION 2100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680"/>
  <sheetViews>
    <sheetView view="pageBreakPreview" zoomScaleNormal="100" zoomScaleSheetLayoutView="100" workbookViewId="0">
      <selection activeCell="F111" sqref="F111:F112"/>
    </sheetView>
  </sheetViews>
  <sheetFormatPr defaultRowHeight="12.75" x14ac:dyDescent="0.2"/>
  <cols>
    <col min="1" max="1" width="7.42578125" style="87" customWidth="1"/>
    <col min="2" max="2" width="42.5703125" style="87" customWidth="1"/>
    <col min="3" max="3" width="8.140625" style="87" customWidth="1"/>
    <col min="4" max="5" width="10.7109375" style="87" customWidth="1"/>
    <col min="6" max="6" width="11.85546875" style="87" customWidth="1"/>
    <col min="7" max="7" width="9.140625" style="87"/>
    <col min="8" max="8" width="6" style="87" customWidth="1"/>
    <col min="9" max="9" width="5.42578125" style="87" customWidth="1"/>
    <col min="10" max="10" width="6.42578125" style="87" customWidth="1"/>
    <col min="11" max="16384" width="9.140625" style="87"/>
  </cols>
  <sheetData>
    <row r="2" spans="1:10" x14ac:dyDescent="0.2">
      <c r="A2" s="777" t="s">
        <v>2</v>
      </c>
      <c r="B2" s="775" t="s">
        <v>3</v>
      </c>
      <c r="C2" s="777" t="s">
        <v>4</v>
      </c>
      <c r="D2" s="775" t="s">
        <v>5</v>
      </c>
      <c r="E2" s="777" t="s">
        <v>6</v>
      </c>
      <c r="F2" s="777" t="s">
        <v>7</v>
      </c>
    </row>
    <row r="3" spans="1:10" x14ac:dyDescent="0.2">
      <c r="A3" s="779"/>
      <c r="B3" s="782"/>
      <c r="C3" s="779"/>
      <c r="D3" s="782"/>
      <c r="E3" s="779"/>
      <c r="F3" s="779"/>
    </row>
    <row r="4" spans="1:10" ht="18" customHeight="1" x14ac:dyDescent="0.2">
      <c r="A4" s="313">
        <v>22</v>
      </c>
      <c r="B4" s="265" t="s">
        <v>410</v>
      </c>
      <c r="C4" s="266"/>
      <c r="D4" s="267"/>
      <c r="E4" s="268"/>
      <c r="F4" s="282"/>
    </row>
    <row r="5" spans="1:10" x14ac:dyDescent="0.2">
      <c r="A5" s="314"/>
      <c r="B5" s="269"/>
      <c r="C5" s="270"/>
      <c r="D5" s="271"/>
      <c r="E5" s="268"/>
      <c r="F5" s="282"/>
    </row>
    <row r="6" spans="1:10" x14ac:dyDescent="0.2">
      <c r="A6" s="315" t="s">
        <v>411</v>
      </c>
      <c r="B6" s="269" t="s">
        <v>412</v>
      </c>
      <c r="C6" s="270"/>
      <c r="D6" s="272"/>
      <c r="E6" s="273"/>
      <c r="F6" s="282"/>
      <c r="G6" s="76"/>
    </row>
    <row r="7" spans="1:10" x14ac:dyDescent="0.2">
      <c r="A7" s="315"/>
      <c r="B7" s="269"/>
      <c r="C7" s="270"/>
      <c r="D7" s="272"/>
      <c r="E7" s="273"/>
      <c r="F7" s="282"/>
      <c r="G7" s="76"/>
    </row>
    <row r="8" spans="1:10" x14ac:dyDescent="0.2">
      <c r="A8" s="314"/>
      <c r="B8" s="274" t="s">
        <v>413</v>
      </c>
      <c r="C8" s="270"/>
      <c r="D8" s="272"/>
      <c r="E8" s="273"/>
      <c r="F8" s="282"/>
      <c r="G8" s="76"/>
    </row>
    <row r="9" spans="1:10" x14ac:dyDescent="0.2">
      <c r="A9" s="314"/>
      <c r="B9" s="269" t="s">
        <v>414</v>
      </c>
      <c r="C9" s="270"/>
      <c r="D9" s="272"/>
      <c r="E9" s="273"/>
      <c r="F9" s="282"/>
      <c r="G9" s="76"/>
    </row>
    <row r="10" spans="1:10" x14ac:dyDescent="0.2">
      <c r="A10" s="314"/>
      <c r="B10" s="274" t="s">
        <v>415</v>
      </c>
      <c r="C10" s="270"/>
      <c r="D10" s="272"/>
      <c r="E10" s="273"/>
      <c r="F10" s="282"/>
      <c r="G10" s="76"/>
    </row>
    <row r="11" spans="1:10" x14ac:dyDescent="0.2">
      <c r="A11" s="314"/>
      <c r="B11" s="274" t="s">
        <v>416</v>
      </c>
      <c r="C11" s="270" t="s">
        <v>42</v>
      </c>
      <c r="D11" s="275">
        <f>(2500*1.65*1.35)+2450</f>
        <v>8018.75</v>
      </c>
      <c r="E11" s="509"/>
      <c r="F11" s="282"/>
      <c r="G11" s="76"/>
      <c r="J11" s="373"/>
    </row>
    <row r="12" spans="1:10" ht="6.75" customHeight="1" x14ac:dyDescent="0.2">
      <c r="A12" s="314"/>
      <c r="B12" s="274"/>
      <c r="C12" s="270"/>
      <c r="D12" s="272"/>
      <c r="E12" s="509"/>
      <c r="F12" s="282"/>
      <c r="G12" s="76"/>
      <c r="J12" s="373"/>
    </row>
    <row r="13" spans="1:10" x14ac:dyDescent="0.2">
      <c r="A13" s="314"/>
      <c r="B13" s="274" t="s">
        <v>417</v>
      </c>
      <c r="C13" s="270" t="s">
        <v>42</v>
      </c>
      <c r="D13" s="275">
        <f>D11*0.25</f>
        <v>2004.6875</v>
      </c>
      <c r="E13" s="509"/>
      <c r="F13" s="282"/>
      <c r="G13" s="76"/>
      <c r="J13" s="373"/>
    </row>
    <row r="14" spans="1:10" x14ac:dyDescent="0.2">
      <c r="A14" s="314"/>
      <c r="B14" s="274"/>
      <c r="C14" s="270"/>
      <c r="D14" s="272"/>
      <c r="E14" s="509"/>
      <c r="F14" s="282"/>
      <c r="G14" s="76"/>
      <c r="J14" s="373"/>
    </row>
    <row r="15" spans="1:10" x14ac:dyDescent="0.2">
      <c r="A15" s="314"/>
      <c r="B15" s="274" t="s">
        <v>418</v>
      </c>
      <c r="C15" s="270"/>
      <c r="D15" s="272"/>
      <c r="E15" s="509"/>
      <c r="F15" s="282"/>
      <c r="G15" s="76"/>
      <c r="J15" s="373"/>
    </row>
    <row r="16" spans="1:10" x14ac:dyDescent="0.2">
      <c r="A16" s="314"/>
      <c r="B16" s="274" t="s">
        <v>419</v>
      </c>
      <c r="C16" s="270" t="s">
        <v>42</v>
      </c>
      <c r="D16" s="275">
        <f>D13</f>
        <v>2004.6875</v>
      </c>
      <c r="E16" s="509"/>
      <c r="F16" s="282"/>
      <c r="G16" s="76"/>
      <c r="J16" s="373"/>
    </row>
    <row r="17" spans="1:10" ht="9" customHeight="1" x14ac:dyDescent="0.2">
      <c r="A17" s="314"/>
      <c r="B17" s="274"/>
      <c r="C17" s="270"/>
      <c r="D17" s="272"/>
      <c r="E17" s="509"/>
      <c r="F17" s="282"/>
      <c r="G17" s="76"/>
      <c r="J17" s="373"/>
    </row>
    <row r="18" spans="1:10" x14ac:dyDescent="0.2">
      <c r="A18" s="315">
        <v>22.02</v>
      </c>
      <c r="B18" s="269" t="s">
        <v>420</v>
      </c>
      <c r="C18" s="270"/>
      <c r="D18" s="272"/>
      <c r="E18" s="509"/>
      <c r="F18" s="282"/>
      <c r="G18" s="76"/>
      <c r="J18" s="373"/>
    </row>
    <row r="19" spans="1:10" x14ac:dyDescent="0.2">
      <c r="A19" s="315"/>
      <c r="B19" s="274"/>
      <c r="C19" s="270"/>
      <c r="D19" s="272"/>
      <c r="E19" s="509"/>
      <c r="F19" s="282"/>
      <c r="G19" s="76"/>
      <c r="J19" s="373"/>
    </row>
    <row r="20" spans="1:10" x14ac:dyDescent="0.2">
      <c r="A20" s="314"/>
      <c r="B20" s="274" t="s">
        <v>421</v>
      </c>
      <c r="C20" s="270" t="s">
        <v>42</v>
      </c>
      <c r="D20" s="275">
        <f>D11</f>
        <v>8018.75</v>
      </c>
      <c r="E20" s="509"/>
      <c r="F20" s="282"/>
      <c r="G20" s="76"/>
      <c r="J20" s="373"/>
    </row>
    <row r="21" spans="1:10" x14ac:dyDescent="0.2">
      <c r="A21" s="314"/>
      <c r="B21" s="274"/>
      <c r="C21" s="270"/>
      <c r="D21" s="272"/>
      <c r="E21" s="509"/>
      <c r="F21" s="282"/>
      <c r="G21" s="76"/>
      <c r="J21" s="373"/>
    </row>
    <row r="22" spans="1:10" x14ac:dyDescent="0.2">
      <c r="A22" s="314"/>
      <c r="B22" s="274" t="s">
        <v>422</v>
      </c>
      <c r="C22" s="270" t="s">
        <v>42</v>
      </c>
      <c r="D22" s="275"/>
      <c r="E22" s="509"/>
      <c r="F22" s="282" t="s">
        <v>93</v>
      </c>
      <c r="G22" s="76"/>
      <c r="J22" s="373"/>
    </row>
    <row r="23" spans="1:10" x14ac:dyDescent="0.2">
      <c r="A23" s="314"/>
      <c r="B23" s="274"/>
      <c r="C23" s="270"/>
      <c r="D23" s="272"/>
      <c r="E23" s="509"/>
      <c r="F23" s="282"/>
      <c r="G23" s="76"/>
      <c r="J23" s="373"/>
    </row>
    <row r="24" spans="1:10" x14ac:dyDescent="0.2">
      <c r="A24" s="316"/>
      <c r="B24" s="274" t="s">
        <v>423</v>
      </c>
      <c r="C24" s="270"/>
      <c r="D24" s="272"/>
      <c r="E24" s="509"/>
      <c r="F24" s="282"/>
      <c r="G24" s="76"/>
      <c r="J24" s="373"/>
    </row>
    <row r="25" spans="1:10" x14ac:dyDescent="0.2">
      <c r="A25" s="316"/>
      <c r="B25" s="274" t="s">
        <v>424</v>
      </c>
      <c r="C25" s="270" t="s">
        <v>42</v>
      </c>
      <c r="D25" s="275"/>
      <c r="E25" s="509"/>
      <c r="F25" s="282" t="s">
        <v>93</v>
      </c>
      <c r="G25" s="76"/>
      <c r="J25" s="373"/>
    </row>
    <row r="26" spans="1:10" x14ac:dyDescent="0.2">
      <c r="A26" s="316"/>
      <c r="B26" s="274"/>
      <c r="C26" s="270"/>
      <c r="D26" s="275"/>
      <c r="E26" s="509"/>
      <c r="F26" s="282"/>
      <c r="G26" s="76"/>
      <c r="J26" s="373"/>
    </row>
    <row r="27" spans="1:10" x14ac:dyDescent="0.2">
      <c r="A27" s="353" t="s">
        <v>484</v>
      </c>
      <c r="B27" s="354" t="s">
        <v>485</v>
      </c>
      <c r="C27" s="355"/>
      <c r="D27" s="356"/>
      <c r="E27" s="357"/>
      <c r="F27" s="357"/>
      <c r="G27" s="76"/>
      <c r="J27" s="373"/>
    </row>
    <row r="28" spans="1:10" x14ac:dyDescent="0.2">
      <c r="A28" s="359"/>
      <c r="B28" s="491"/>
      <c r="C28" s="355"/>
      <c r="D28" s="356"/>
      <c r="E28" s="357"/>
      <c r="F28" s="357"/>
      <c r="G28" s="76"/>
      <c r="J28" s="373"/>
    </row>
    <row r="29" spans="1:10" x14ac:dyDescent="0.2">
      <c r="A29" s="359"/>
      <c r="B29" s="491" t="s">
        <v>486</v>
      </c>
      <c r="C29" s="360" t="s">
        <v>42</v>
      </c>
      <c r="D29" s="516"/>
      <c r="E29" s="357"/>
      <c r="F29" s="357" t="s">
        <v>93</v>
      </c>
      <c r="G29" s="76"/>
      <c r="J29" s="373"/>
    </row>
    <row r="30" spans="1:10" ht="6.75" customHeight="1" x14ac:dyDescent="0.2">
      <c r="A30" s="359"/>
      <c r="B30" s="491"/>
      <c r="C30" s="360"/>
      <c r="D30" s="356"/>
      <c r="E30" s="357"/>
      <c r="F30" s="357"/>
      <c r="G30" s="76"/>
      <c r="J30" s="373"/>
    </row>
    <row r="31" spans="1:10" x14ac:dyDescent="0.2">
      <c r="A31" s="359"/>
      <c r="B31" s="491" t="s">
        <v>487</v>
      </c>
      <c r="C31" s="355" t="s">
        <v>42</v>
      </c>
      <c r="D31" s="516"/>
      <c r="E31" s="357"/>
      <c r="F31" s="357" t="s">
        <v>93</v>
      </c>
      <c r="G31" s="76"/>
      <c r="J31" s="373"/>
    </row>
    <row r="32" spans="1:10" x14ac:dyDescent="0.2">
      <c r="A32" s="359"/>
      <c r="B32" s="491"/>
      <c r="C32" s="355"/>
      <c r="D32" s="358"/>
      <c r="E32" s="357"/>
      <c r="F32" s="357"/>
      <c r="G32" s="76"/>
      <c r="J32" s="373"/>
    </row>
    <row r="33" spans="1:10" x14ac:dyDescent="0.2">
      <c r="A33" s="314">
        <v>22.03</v>
      </c>
      <c r="B33" s="276" t="s">
        <v>425</v>
      </c>
      <c r="C33" s="272"/>
      <c r="D33" s="361"/>
      <c r="E33" s="509"/>
      <c r="F33" s="282"/>
      <c r="G33" s="76"/>
      <c r="J33" s="373"/>
    </row>
    <row r="34" spans="1:10" x14ac:dyDescent="0.2">
      <c r="A34" s="314"/>
      <c r="B34" s="269"/>
      <c r="C34" s="272"/>
      <c r="D34" s="361"/>
      <c r="E34" s="509"/>
      <c r="F34" s="282"/>
      <c r="G34" s="76"/>
      <c r="J34" s="373"/>
    </row>
    <row r="35" spans="1:10" x14ac:dyDescent="0.2">
      <c r="A35" s="316"/>
      <c r="B35" s="183" t="s">
        <v>426</v>
      </c>
      <c r="C35" s="272"/>
      <c r="D35" s="361"/>
      <c r="E35" s="509"/>
      <c r="F35" s="282"/>
      <c r="G35" s="76"/>
      <c r="J35" s="373"/>
    </row>
    <row r="36" spans="1:10" x14ac:dyDescent="0.2">
      <c r="A36" s="316"/>
      <c r="B36" s="631"/>
      <c r="C36" s="632"/>
      <c r="D36" s="633"/>
      <c r="E36" s="648"/>
      <c r="F36" s="517"/>
      <c r="G36" s="76"/>
      <c r="J36" s="373"/>
    </row>
    <row r="37" spans="1:10" x14ac:dyDescent="0.2">
      <c r="A37" s="316"/>
      <c r="B37" s="390" t="s">
        <v>553</v>
      </c>
      <c r="C37" s="632" t="s">
        <v>43</v>
      </c>
      <c r="D37" s="649"/>
      <c r="E37" s="648"/>
      <c r="F37" s="517" t="s">
        <v>93</v>
      </c>
      <c r="G37" s="76"/>
      <c r="J37" s="373"/>
    </row>
    <row r="38" spans="1:10" x14ac:dyDescent="0.2">
      <c r="A38" s="316"/>
      <c r="B38" s="390"/>
      <c r="C38" s="632"/>
      <c r="D38" s="649"/>
      <c r="E38" s="648"/>
      <c r="F38" s="517"/>
      <c r="G38" s="76"/>
      <c r="J38" s="373"/>
    </row>
    <row r="39" spans="1:10" x14ac:dyDescent="0.2">
      <c r="A39" s="316"/>
      <c r="B39" s="390" t="s">
        <v>554</v>
      </c>
      <c r="C39" s="632" t="s">
        <v>43</v>
      </c>
      <c r="D39" s="649">
        <v>2500</v>
      </c>
      <c r="E39" s="648"/>
      <c r="F39" s="517"/>
      <c r="G39" s="76"/>
      <c r="J39" s="373"/>
    </row>
    <row r="40" spans="1:10" x14ac:dyDescent="0.2">
      <c r="A40" s="316"/>
      <c r="B40" s="390"/>
      <c r="C40" s="632"/>
      <c r="D40" s="649"/>
      <c r="E40" s="648"/>
      <c r="F40" s="517"/>
      <c r="G40" s="76"/>
      <c r="J40" s="373"/>
    </row>
    <row r="41" spans="1:10" x14ac:dyDescent="0.2">
      <c r="A41" s="316"/>
      <c r="B41" s="390" t="s">
        <v>555</v>
      </c>
      <c r="C41" s="632" t="s">
        <v>43</v>
      </c>
      <c r="D41" s="649">
        <v>120</v>
      </c>
      <c r="E41" s="648"/>
      <c r="F41" s="517"/>
      <c r="G41" s="76"/>
      <c r="J41" s="373"/>
    </row>
    <row r="42" spans="1:10" x14ac:dyDescent="0.2">
      <c r="A42" s="316"/>
      <c r="B42" s="390"/>
      <c r="C42" s="632"/>
      <c r="D42" s="649"/>
      <c r="E42" s="648"/>
      <c r="F42" s="517"/>
      <c r="G42" s="76"/>
      <c r="J42" s="373"/>
    </row>
    <row r="43" spans="1:10" x14ac:dyDescent="0.2">
      <c r="A43" s="316"/>
      <c r="B43" s="390" t="s">
        <v>613</v>
      </c>
      <c r="C43" s="632" t="s">
        <v>43</v>
      </c>
      <c r="D43" s="649">
        <v>1000</v>
      </c>
      <c r="E43" s="648"/>
      <c r="F43" s="517"/>
      <c r="G43" s="76"/>
      <c r="J43" s="373"/>
    </row>
    <row r="44" spans="1:10" x14ac:dyDescent="0.2">
      <c r="A44" s="316"/>
      <c r="B44" s="390"/>
      <c r="C44" s="632"/>
      <c r="D44" s="649"/>
      <c r="E44" s="648"/>
      <c r="F44" s="517"/>
      <c r="G44" s="76"/>
      <c r="J44" s="373"/>
    </row>
    <row r="45" spans="1:10" x14ac:dyDescent="0.2">
      <c r="A45" s="353">
        <v>22.04</v>
      </c>
      <c r="B45" s="362" t="s">
        <v>488</v>
      </c>
      <c r="C45" s="650"/>
      <c r="D45" s="651"/>
      <c r="E45" s="652"/>
      <c r="F45" s="652"/>
      <c r="G45" s="76"/>
      <c r="J45" s="373"/>
    </row>
    <row r="46" spans="1:10" x14ac:dyDescent="0.2">
      <c r="A46" s="355"/>
      <c r="B46" s="653"/>
      <c r="C46" s="650"/>
      <c r="D46" s="651"/>
      <c r="E46" s="652"/>
      <c r="F46" s="652"/>
      <c r="G46" s="76"/>
      <c r="J46" s="373"/>
    </row>
    <row r="47" spans="1:10" x14ac:dyDescent="0.2">
      <c r="A47" s="355"/>
      <c r="B47" s="653" t="s">
        <v>426</v>
      </c>
      <c r="C47" s="650"/>
      <c r="D47" s="651"/>
      <c r="E47" s="652"/>
      <c r="F47" s="652"/>
      <c r="G47" s="76"/>
      <c r="J47" s="373"/>
    </row>
    <row r="48" spans="1:10" x14ac:dyDescent="0.2">
      <c r="A48" s="355"/>
      <c r="B48" s="653"/>
      <c r="C48" s="650"/>
      <c r="D48" s="651"/>
      <c r="E48" s="652"/>
      <c r="F48" s="652"/>
      <c r="G48" s="76"/>
      <c r="J48" s="373"/>
    </row>
    <row r="49" spans="1:10" x14ac:dyDescent="0.2">
      <c r="A49" s="363"/>
      <c r="B49" s="654" t="s">
        <v>503</v>
      </c>
      <c r="C49" s="655" t="s">
        <v>43</v>
      </c>
      <c r="D49" s="656"/>
      <c r="E49" s="657"/>
      <c r="F49" s="652" t="s">
        <v>93</v>
      </c>
      <c r="G49" s="76"/>
      <c r="J49" s="373"/>
    </row>
    <row r="50" spans="1:10" ht="14.25" customHeight="1" x14ac:dyDescent="0.2">
      <c r="A50" s="317"/>
      <c r="B50" s="658"/>
      <c r="C50" s="632"/>
      <c r="D50" s="633"/>
      <c r="E50" s="648"/>
      <c r="F50" s="517"/>
      <c r="G50" s="76"/>
      <c r="J50" s="373"/>
    </row>
    <row r="51" spans="1:10" x14ac:dyDescent="0.2">
      <c r="A51" s="318">
        <v>22.07</v>
      </c>
      <c r="B51" s="269" t="s">
        <v>427</v>
      </c>
      <c r="C51" s="633"/>
      <c r="D51" s="633"/>
      <c r="E51" s="648"/>
      <c r="F51" s="517"/>
      <c r="G51" s="76"/>
      <c r="J51" s="373"/>
    </row>
    <row r="52" spans="1:10" x14ac:dyDescent="0.2">
      <c r="A52" s="315"/>
      <c r="B52" s="269"/>
      <c r="C52" s="270"/>
      <c r="D52" s="272"/>
      <c r="E52" s="509"/>
      <c r="F52" s="282"/>
      <c r="G52" s="76"/>
      <c r="J52" s="373"/>
    </row>
    <row r="53" spans="1:10" ht="38.25" x14ac:dyDescent="0.2">
      <c r="A53" s="318"/>
      <c r="B53" s="364" t="s">
        <v>489</v>
      </c>
      <c r="C53" s="391" t="s">
        <v>42</v>
      </c>
      <c r="D53" s="392">
        <f>25+40</f>
        <v>65</v>
      </c>
      <c r="E53" s="393"/>
      <c r="F53" s="393"/>
      <c r="G53" s="76"/>
      <c r="J53" s="373"/>
    </row>
    <row r="54" spans="1:10" x14ac:dyDescent="0.2">
      <c r="A54" s="195"/>
      <c r="B54" s="147"/>
      <c r="C54" s="278"/>
      <c r="D54" s="280"/>
      <c r="E54" s="281"/>
      <c r="F54" s="319"/>
      <c r="G54" s="76"/>
      <c r="J54" s="373"/>
    </row>
    <row r="55" spans="1:10" x14ac:dyDescent="0.2">
      <c r="A55" s="777">
        <v>2200</v>
      </c>
      <c r="B55" s="786" t="s">
        <v>15</v>
      </c>
      <c r="C55" s="787"/>
      <c r="D55" s="787"/>
      <c r="E55" s="788"/>
      <c r="F55" s="832"/>
      <c r="G55" s="76"/>
      <c r="J55" s="373"/>
    </row>
    <row r="56" spans="1:10" x14ac:dyDescent="0.2">
      <c r="A56" s="785"/>
      <c r="B56" s="789"/>
      <c r="C56" s="790"/>
      <c r="D56" s="790"/>
      <c r="E56" s="791"/>
      <c r="F56" s="833"/>
      <c r="G56" s="76"/>
      <c r="J56" s="373"/>
    </row>
    <row r="57" spans="1:10" x14ac:dyDescent="0.2">
      <c r="A57" s="222"/>
      <c r="B57" s="222"/>
      <c r="C57" s="222"/>
      <c r="D57" s="222"/>
      <c r="E57" s="222"/>
      <c r="F57" s="222"/>
      <c r="J57" s="373"/>
    </row>
    <row r="58" spans="1:10" x14ac:dyDescent="0.2">
      <c r="A58" s="822" t="s">
        <v>2</v>
      </c>
      <c r="B58" s="822" t="s">
        <v>3</v>
      </c>
      <c r="C58" s="822" t="s">
        <v>4</v>
      </c>
      <c r="D58" s="822" t="s">
        <v>5</v>
      </c>
      <c r="E58" s="834" t="s">
        <v>6</v>
      </c>
      <c r="F58" s="822" t="s">
        <v>7</v>
      </c>
      <c r="J58" s="373"/>
    </row>
    <row r="59" spans="1:10" x14ac:dyDescent="0.2">
      <c r="A59" s="823"/>
      <c r="B59" s="823"/>
      <c r="C59" s="823"/>
      <c r="D59" s="823"/>
      <c r="E59" s="835"/>
      <c r="F59" s="823"/>
      <c r="J59" s="373"/>
    </row>
    <row r="60" spans="1:10" s="95" customFormat="1" ht="21.75" customHeight="1" x14ac:dyDescent="0.2">
      <c r="A60" s="458"/>
      <c r="B60" s="819" t="s">
        <v>34</v>
      </c>
      <c r="C60" s="820"/>
      <c r="D60" s="820"/>
      <c r="E60" s="821"/>
      <c r="F60" s="459"/>
      <c r="J60" s="460"/>
    </row>
    <row r="61" spans="1:10" x14ac:dyDescent="0.2">
      <c r="A61" s="314"/>
      <c r="B61" s="274"/>
      <c r="C61" s="270"/>
      <c r="D61" s="282"/>
      <c r="E61" s="273"/>
      <c r="F61" s="282"/>
      <c r="G61" s="8"/>
      <c r="H61" s="8"/>
      <c r="J61" s="373"/>
    </row>
    <row r="62" spans="1:10" x14ac:dyDescent="0.2">
      <c r="A62" s="314"/>
      <c r="B62" s="274" t="s">
        <v>428</v>
      </c>
      <c r="C62" s="272"/>
      <c r="D62" s="275"/>
      <c r="E62" s="273"/>
      <c r="F62" s="282"/>
      <c r="G62" s="8"/>
      <c r="H62" s="8"/>
      <c r="J62" s="373"/>
    </row>
    <row r="63" spans="1:10" x14ac:dyDescent="0.2">
      <c r="A63" s="316"/>
      <c r="B63" s="274" t="s">
        <v>429</v>
      </c>
      <c r="C63" s="272"/>
      <c r="D63" s="275"/>
      <c r="E63" s="273"/>
      <c r="F63" s="282"/>
      <c r="G63" s="8"/>
      <c r="H63" s="8"/>
      <c r="J63" s="373"/>
    </row>
    <row r="64" spans="1:10" x14ac:dyDescent="0.2">
      <c r="A64" s="316"/>
      <c r="B64" s="274" t="s">
        <v>430</v>
      </c>
      <c r="C64" s="272"/>
      <c r="D64" s="275"/>
      <c r="E64" s="273"/>
      <c r="F64" s="282"/>
      <c r="G64" s="8"/>
      <c r="H64" s="8"/>
      <c r="J64" s="373"/>
    </row>
    <row r="65" spans="1:10" x14ac:dyDescent="0.2">
      <c r="A65" s="317"/>
      <c r="B65" s="274" t="s">
        <v>431</v>
      </c>
      <c r="C65" s="272"/>
      <c r="D65" s="275"/>
      <c r="E65" s="273"/>
      <c r="F65" s="282"/>
      <c r="G65" s="8"/>
      <c r="H65" s="8"/>
      <c r="J65" s="373"/>
    </row>
    <row r="66" spans="1:10" x14ac:dyDescent="0.2">
      <c r="A66" s="195"/>
      <c r="B66" s="274"/>
      <c r="C66" s="272"/>
      <c r="D66" s="275"/>
      <c r="E66" s="273"/>
      <c r="F66" s="282"/>
      <c r="G66" s="8"/>
      <c r="H66" s="8"/>
      <c r="J66" s="373"/>
    </row>
    <row r="67" spans="1:10" x14ac:dyDescent="0.2">
      <c r="A67" s="195"/>
      <c r="B67" s="274" t="s">
        <v>432</v>
      </c>
      <c r="C67" s="272" t="s">
        <v>42</v>
      </c>
      <c r="D67" s="275">
        <f>10+25</f>
        <v>35</v>
      </c>
      <c r="E67" s="510"/>
      <c r="F67" s="282"/>
      <c r="G67" s="8"/>
      <c r="H67" s="8"/>
      <c r="J67" s="373"/>
    </row>
    <row r="68" spans="1:10" x14ac:dyDescent="0.2">
      <c r="A68" s="285"/>
      <c r="B68" s="277"/>
      <c r="C68" s="278"/>
      <c r="D68" s="279"/>
      <c r="E68" s="511"/>
      <c r="F68" s="282"/>
      <c r="G68" s="8"/>
      <c r="H68" s="8"/>
      <c r="J68" s="373"/>
    </row>
    <row r="69" spans="1:10" x14ac:dyDescent="0.2">
      <c r="A69" s="285"/>
      <c r="B69" s="274" t="s">
        <v>433</v>
      </c>
      <c r="C69" s="272"/>
      <c r="D69" s="272"/>
      <c r="E69" s="510"/>
      <c r="F69" s="282"/>
      <c r="G69" s="8"/>
      <c r="H69" s="8"/>
      <c r="J69" s="373"/>
    </row>
    <row r="70" spans="1:10" x14ac:dyDescent="0.2">
      <c r="A70" s="285"/>
      <c r="B70" s="274" t="s">
        <v>434</v>
      </c>
      <c r="C70" s="272"/>
      <c r="D70" s="272"/>
      <c r="E70" s="510"/>
      <c r="F70" s="282"/>
      <c r="G70" s="8"/>
      <c r="H70" s="8"/>
      <c r="J70" s="373"/>
    </row>
    <row r="71" spans="1:10" x14ac:dyDescent="0.2">
      <c r="A71" s="285"/>
      <c r="B71" s="269"/>
      <c r="C71" s="272"/>
      <c r="D71" s="272"/>
      <c r="E71" s="510"/>
      <c r="F71" s="282"/>
      <c r="G71" s="8"/>
      <c r="H71" s="8"/>
      <c r="J71" s="373"/>
    </row>
    <row r="72" spans="1:10" x14ac:dyDescent="0.2">
      <c r="A72" s="285"/>
      <c r="B72" s="274" t="s">
        <v>435</v>
      </c>
      <c r="C72" s="272" t="s">
        <v>18</v>
      </c>
      <c r="D72" s="272">
        <f>15+60</f>
        <v>75</v>
      </c>
      <c r="E72" s="510"/>
      <c r="F72" s="282"/>
      <c r="G72" s="8"/>
      <c r="H72" s="8"/>
      <c r="J72" s="373"/>
    </row>
    <row r="73" spans="1:10" x14ac:dyDescent="0.2">
      <c r="A73" s="285"/>
      <c r="B73" s="274"/>
      <c r="C73" s="272"/>
      <c r="D73" s="272"/>
      <c r="E73" s="510"/>
      <c r="F73" s="282"/>
      <c r="G73" s="8"/>
      <c r="H73" s="8"/>
      <c r="J73" s="373"/>
    </row>
    <row r="74" spans="1:10" x14ac:dyDescent="0.2">
      <c r="A74" s="195"/>
      <c r="B74" s="274" t="s">
        <v>436</v>
      </c>
      <c r="C74" s="272" t="s">
        <v>18</v>
      </c>
      <c r="D74" s="272">
        <f>5+35</f>
        <v>40</v>
      </c>
      <c r="E74" s="510"/>
      <c r="F74" s="282"/>
      <c r="G74" s="8"/>
      <c r="H74" s="8"/>
      <c r="J74" s="373"/>
    </row>
    <row r="75" spans="1:10" x14ac:dyDescent="0.2">
      <c r="A75" s="316"/>
      <c r="B75" s="274"/>
      <c r="C75" s="270"/>
      <c r="D75" s="272"/>
      <c r="E75" s="510"/>
      <c r="F75" s="282"/>
      <c r="G75" s="8"/>
      <c r="H75" s="8"/>
      <c r="J75" s="373"/>
    </row>
    <row r="76" spans="1:10" x14ac:dyDescent="0.2">
      <c r="A76" s="313">
        <v>22.1</v>
      </c>
      <c r="B76" s="269" t="s">
        <v>437</v>
      </c>
      <c r="C76" s="270"/>
      <c r="D76" s="272"/>
      <c r="E76" s="510"/>
      <c r="F76" s="282"/>
      <c r="G76" s="8"/>
      <c r="H76" s="8"/>
      <c r="J76" s="373"/>
    </row>
    <row r="77" spans="1:10" x14ac:dyDescent="0.2">
      <c r="A77" s="630"/>
      <c r="B77" s="631"/>
      <c r="C77" s="632"/>
      <c r="D77" s="633"/>
      <c r="E77" s="634"/>
      <c r="F77" s="517"/>
      <c r="G77" s="8"/>
      <c r="H77" s="8"/>
      <c r="J77" s="373"/>
    </row>
    <row r="78" spans="1:10" x14ac:dyDescent="0.2">
      <c r="A78" s="630"/>
      <c r="B78" s="283" t="s">
        <v>438</v>
      </c>
      <c r="C78" s="635" t="s">
        <v>323</v>
      </c>
      <c r="D78" s="636">
        <f>1+4</f>
        <v>5</v>
      </c>
      <c r="E78" s="637"/>
      <c r="F78" s="638"/>
      <c r="G78" s="8"/>
      <c r="H78" s="8"/>
      <c r="J78" s="373"/>
    </row>
    <row r="79" spans="1:10" x14ac:dyDescent="0.2">
      <c r="A79" s="630"/>
      <c r="B79" s="283"/>
      <c r="C79" s="635"/>
      <c r="D79" s="636"/>
      <c r="E79" s="637"/>
      <c r="F79" s="638"/>
      <c r="G79" s="8"/>
      <c r="H79" s="8"/>
      <c r="J79" s="373"/>
    </row>
    <row r="80" spans="1:10" x14ac:dyDescent="0.2">
      <c r="A80" s="630"/>
      <c r="B80" s="283" t="s">
        <v>439</v>
      </c>
      <c r="C80" s="635" t="s">
        <v>44</v>
      </c>
      <c r="D80" s="636">
        <f>150+60</f>
        <v>210</v>
      </c>
      <c r="E80" s="637"/>
      <c r="F80" s="638"/>
      <c r="G80" s="8"/>
      <c r="H80" s="8"/>
      <c r="J80" s="373"/>
    </row>
    <row r="81" spans="1:10" x14ac:dyDescent="0.2">
      <c r="A81" s="630"/>
      <c r="B81" s="283"/>
      <c r="C81" s="635"/>
      <c r="D81" s="636"/>
      <c r="E81" s="637"/>
      <c r="F81" s="638"/>
      <c r="G81" s="8"/>
      <c r="H81" s="8"/>
      <c r="J81" s="373"/>
    </row>
    <row r="82" spans="1:10" x14ac:dyDescent="0.2">
      <c r="A82" s="314" t="s">
        <v>558</v>
      </c>
      <c r="B82" s="283" t="s">
        <v>559</v>
      </c>
      <c r="C82" s="635"/>
      <c r="D82" s="636"/>
      <c r="E82" s="637"/>
      <c r="F82" s="638"/>
      <c r="G82" s="8"/>
      <c r="H82" s="8"/>
      <c r="J82" s="373"/>
    </row>
    <row r="83" spans="1:10" x14ac:dyDescent="0.2">
      <c r="A83" s="630"/>
      <c r="B83" s="283" t="s">
        <v>557</v>
      </c>
      <c r="C83" s="635" t="s">
        <v>43</v>
      </c>
      <c r="D83" s="636">
        <f>2500+20</f>
        <v>2520</v>
      </c>
      <c r="E83" s="637"/>
      <c r="F83" s="638"/>
      <c r="G83" s="8"/>
      <c r="H83" s="8"/>
      <c r="J83" s="373"/>
    </row>
    <row r="84" spans="1:10" x14ac:dyDescent="0.2">
      <c r="A84" s="630"/>
      <c r="B84" s="631"/>
      <c r="C84" s="632"/>
      <c r="D84" s="633"/>
      <c r="E84" s="634"/>
      <c r="F84" s="517"/>
      <c r="G84" s="8"/>
      <c r="H84" s="8"/>
      <c r="J84" s="373"/>
    </row>
    <row r="85" spans="1:10" ht="25.5" x14ac:dyDescent="0.2">
      <c r="A85" s="284">
        <v>22.17</v>
      </c>
      <c r="B85" s="285" t="s">
        <v>440</v>
      </c>
      <c r="C85" s="639"/>
      <c r="D85" s="640"/>
      <c r="E85" s="641"/>
      <c r="F85" s="642"/>
      <c r="G85" s="8"/>
      <c r="H85" s="8"/>
      <c r="J85" s="373"/>
    </row>
    <row r="86" spans="1:10" x14ac:dyDescent="0.2">
      <c r="A86" s="288"/>
      <c r="B86" s="643"/>
      <c r="C86" s="639"/>
      <c r="D86" s="640"/>
      <c r="E86" s="641"/>
      <c r="F86" s="642"/>
      <c r="G86" s="8"/>
      <c r="H86" s="8"/>
      <c r="J86" s="373"/>
    </row>
    <row r="87" spans="1:10" x14ac:dyDescent="0.2">
      <c r="A87" s="644"/>
      <c r="B87" s="643" t="s">
        <v>441</v>
      </c>
      <c r="C87" s="639"/>
      <c r="D87" s="640"/>
      <c r="E87" s="641"/>
      <c r="F87" s="642"/>
      <c r="G87" s="8"/>
      <c r="H87" s="8"/>
      <c r="J87" s="373"/>
    </row>
    <row r="88" spans="1:10" x14ac:dyDescent="0.2">
      <c r="A88" s="644"/>
      <c r="B88" s="643" t="s">
        <v>442</v>
      </c>
      <c r="C88" s="639" t="s">
        <v>55</v>
      </c>
      <c r="D88" s="640">
        <v>3</v>
      </c>
      <c r="E88" s="641"/>
      <c r="F88" s="517"/>
      <c r="G88" s="8"/>
      <c r="H88" s="8"/>
      <c r="J88" s="373"/>
    </row>
    <row r="89" spans="1:10" ht="9.75" customHeight="1" x14ac:dyDescent="0.2">
      <c r="A89" s="644"/>
      <c r="B89" s="643"/>
      <c r="C89" s="639"/>
      <c r="D89" s="640"/>
      <c r="E89" s="641"/>
      <c r="F89" s="642"/>
      <c r="G89" s="8"/>
      <c r="H89" s="8"/>
      <c r="J89" s="373"/>
    </row>
    <row r="90" spans="1:10" x14ac:dyDescent="0.2">
      <c r="A90" s="644"/>
      <c r="B90" s="645" t="s">
        <v>443</v>
      </c>
      <c r="C90" s="639" t="s">
        <v>55</v>
      </c>
      <c r="D90" s="640">
        <v>10</v>
      </c>
      <c r="E90" s="641"/>
      <c r="F90" s="517"/>
      <c r="G90" s="8"/>
      <c r="H90" s="8"/>
      <c r="J90" s="373"/>
    </row>
    <row r="91" spans="1:10" ht="11.25" customHeight="1" x14ac:dyDescent="0.2">
      <c r="A91" s="644"/>
      <c r="B91" s="643"/>
      <c r="C91" s="639"/>
      <c r="D91" s="640"/>
      <c r="E91" s="641"/>
      <c r="F91" s="642"/>
      <c r="G91" s="8"/>
      <c r="H91" s="8"/>
      <c r="J91" s="373"/>
    </row>
    <row r="92" spans="1:10" x14ac:dyDescent="0.2">
      <c r="A92" s="644"/>
      <c r="B92" s="643" t="s">
        <v>444</v>
      </c>
      <c r="C92" s="639"/>
      <c r="D92" s="640"/>
      <c r="E92" s="641"/>
      <c r="F92" s="642"/>
      <c r="G92" s="8"/>
      <c r="H92" s="8"/>
      <c r="J92" s="373"/>
    </row>
    <row r="93" spans="1:10" x14ac:dyDescent="0.2">
      <c r="A93" s="644"/>
      <c r="B93" s="643" t="s">
        <v>445</v>
      </c>
      <c r="C93" s="639" t="s">
        <v>55</v>
      </c>
      <c r="D93" s="640">
        <v>4</v>
      </c>
      <c r="E93" s="641"/>
      <c r="F93" s="517"/>
      <c r="G93" s="8"/>
      <c r="H93" s="8"/>
      <c r="J93" s="373"/>
    </row>
    <row r="94" spans="1:10" ht="9.75" customHeight="1" x14ac:dyDescent="0.2">
      <c r="A94" s="288"/>
      <c r="B94" s="293"/>
      <c r="C94" s="646"/>
      <c r="D94" s="646"/>
      <c r="E94" s="647"/>
      <c r="F94" s="294"/>
      <c r="G94" s="8"/>
      <c r="H94" s="8"/>
      <c r="J94" s="373"/>
    </row>
    <row r="95" spans="1:10" ht="25.5" x14ac:dyDescent="0.2">
      <c r="A95" s="644"/>
      <c r="B95" s="645" t="s">
        <v>446</v>
      </c>
      <c r="C95" s="639" t="s">
        <v>55</v>
      </c>
      <c r="D95" s="640">
        <f>30+6</f>
        <v>36</v>
      </c>
      <c r="E95" s="641"/>
      <c r="F95" s="517"/>
      <c r="G95" s="8"/>
      <c r="H95" s="8"/>
      <c r="J95" s="373"/>
    </row>
    <row r="96" spans="1:10" x14ac:dyDescent="0.2">
      <c r="A96" s="644"/>
      <c r="B96" s="645"/>
      <c r="C96" s="639"/>
      <c r="D96" s="640"/>
      <c r="E96" s="641"/>
      <c r="F96" s="517"/>
      <c r="G96" s="8"/>
      <c r="H96" s="8"/>
      <c r="J96" s="373"/>
    </row>
    <row r="97" spans="1:10" x14ac:dyDescent="0.2">
      <c r="A97" s="288">
        <v>22.23</v>
      </c>
      <c r="B97" s="293" t="s">
        <v>457</v>
      </c>
      <c r="C97" s="639"/>
      <c r="D97" s="640"/>
      <c r="E97" s="641"/>
      <c r="F97" s="642"/>
      <c r="G97" s="8"/>
      <c r="H97" s="8"/>
      <c r="J97" s="373"/>
    </row>
    <row r="98" spans="1:10" ht="7.5" customHeight="1" x14ac:dyDescent="0.2">
      <c r="A98" s="290"/>
      <c r="B98" s="289"/>
      <c r="C98" s="291"/>
      <c r="D98" s="148"/>
      <c r="E98" s="512"/>
      <c r="F98" s="287"/>
      <c r="G98" s="8"/>
      <c r="H98" s="8"/>
      <c r="J98" s="373"/>
    </row>
    <row r="99" spans="1:10" x14ac:dyDescent="0.2">
      <c r="A99" s="290"/>
      <c r="B99" s="289" t="s">
        <v>458</v>
      </c>
      <c r="C99" s="291"/>
      <c r="D99" s="148"/>
      <c r="E99" s="512"/>
      <c r="F99" s="287"/>
      <c r="G99" s="8"/>
      <c r="H99" s="8"/>
      <c r="J99" s="373"/>
    </row>
    <row r="100" spans="1:10" x14ac:dyDescent="0.2">
      <c r="A100" s="288"/>
      <c r="B100" s="289" t="s">
        <v>459</v>
      </c>
      <c r="C100" s="148" t="s">
        <v>43</v>
      </c>
      <c r="D100" s="148">
        <f>100+10</f>
        <v>110</v>
      </c>
      <c r="E100" s="513"/>
      <c r="F100" s="287"/>
      <c r="G100" s="8"/>
      <c r="H100" s="8"/>
      <c r="J100" s="373"/>
    </row>
    <row r="101" spans="1:10" x14ac:dyDescent="0.2">
      <c r="A101" s="290"/>
      <c r="B101" s="292"/>
      <c r="C101" s="291"/>
      <c r="D101" s="148"/>
      <c r="E101" s="512"/>
      <c r="F101" s="282"/>
      <c r="G101" s="8"/>
      <c r="H101" s="8"/>
      <c r="J101" s="373"/>
    </row>
    <row r="102" spans="1:10" x14ac:dyDescent="0.2">
      <c r="A102" s="315"/>
      <c r="B102" s="274" t="s">
        <v>460</v>
      </c>
      <c r="C102" s="270"/>
      <c r="D102" s="272"/>
      <c r="E102" s="510"/>
      <c r="F102" s="282"/>
      <c r="G102" s="8"/>
      <c r="H102" s="8"/>
      <c r="J102" s="373"/>
    </row>
    <row r="103" spans="1:10" x14ac:dyDescent="0.2">
      <c r="A103" s="316"/>
      <c r="B103" s="274" t="s">
        <v>461</v>
      </c>
      <c r="C103" s="270" t="s">
        <v>43</v>
      </c>
      <c r="D103" s="275">
        <v>100</v>
      </c>
      <c r="E103" s="510"/>
      <c r="F103" s="287"/>
      <c r="G103" s="8"/>
      <c r="H103" s="8"/>
      <c r="J103" s="373"/>
    </row>
    <row r="104" spans="1:10" ht="8.25" customHeight="1" x14ac:dyDescent="0.2">
      <c r="A104" s="314"/>
      <c r="B104" s="269"/>
      <c r="C104" s="270"/>
      <c r="D104" s="272"/>
      <c r="E104" s="273"/>
      <c r="F104" s="282"/>
      <c r="G104" s="8"/>
      <c r="H104" s="8"/>
    </row>
    <row r="105" spans="1:10" ht="15.75" customHeight="1" x14ac:dyDescent="0.2">
      <c r="A105" s="763">
        <v>22.12</v>
      </c>
      <c r="B105" s="764" t="s">
        <v>614</v>
      </c>
      <c r="C105" s="272"/>
      <c r="D105" s="316"/>
      <c r="E105" s="273"/>
      <c r="F105" s="282"/>
      <c r="G105" s="8"/>
      <c r="H105" s="8"/>
    </row>
    <row r="106" spans="1:10" ht="15.75" customHeight="1" x14ac:dyDescent="0.2">
      <c r="A106" s="763" t="s">
        <v>297</v>
      </c>
      <c r="B106" s="764"/>
      <c r="C106" s="272"/>
      <c r="D106" s="316"/>
      <c r="E106" s="273"/>
      <c r="F106" s="282"/>
      <c r="G106" s="8"/>
      <c r="H106" s="8"/>
    </row>
    <row r="107" spans="1:10" ht="15.75" customHeight="1" x14ac:dyDescent="0.2">
      <c r="A107" s="763"/>
      <c r="B107" s="765" t="s">
        <v>615</v>
      </c>
      <c r="C107" s="272" t="s">
        <v>42</v>
      </c>
      <c r="D107" s="316">
        <v>40</v>
      </c>
      <c r="E107" s="273"/>
      <c r="F107" s="282"/>
      <c r="G107" s="8"/>
      <c r="H107" s="8"/>
    </row>
    <row r="108" spans="1:10" ht="15.75" customHeight="1" x14ac:dyDescent="0.2">
      <c r="A108" s="763"/>
      <c r="B108" s="765"/>
      <c r="C108" s="316"/>
      <c r="D108" s="316"/>
      <c r="E108" s="273"/>
      <c r="F108" s="282"/>
      <c r="G108" s="8"/>
      <c r="H108" s="8"/>
    </row>
    <row r="109" spans="1:10" x14ac:dyDescent="0.2">
      <c r="A109" s="487"/>
      <c r="B109" s="488" t="s">
        <v>616</v>
      </c>
      <c r="C109" s="489" t="s">
        <v>42</v>
      </c>
      <c r="D109" s="489">
        <v>10</v>
      </c>
      <c r="E109" s="490"/>
      <c r="F109" s="490"/>
      <c r="G109" s="8"/>
      <c r="H109" s="8"/>
    </row>
    <row r="110" spans="1:10" ht="12" customHeight="1" x14ac:dyDescent="0.2">
      <c r="A110" s="320"/>
      <c r="B110" s="295"/>
      <c r="C110" s="295"/>
      <c r="D110" s="295"/>
      <c r="E110" s="296"/>
      <c r="F110" s="295"/>
      <c r="G110" s="8"/>
      <c r="H110" s="8"/>
    </row>
    <row r="111" spans="1:10" x14ac:dyDescent="0.2">
      <c r="A111" s="822">
        <v>2200</v>
      </c>
      <c r="B111" s="824" t="s">
        <v>33</v>
      </c>
      <c r="C111" s="825"/>
      <c r="D111" s="825"/>
      <c r="E111" s="826"/>
      <c r="F111" s="830"/>
      <c r="G111" s="8"/>
      <c r="H111" s="8"/>
    </row>
    <row r="112" spans="1:10" x14ac:dyDescent="0.2">
      <c r="A112" s="823"/>
      <c r="B112" s="827"/>
      <c r="C112" s="828"/>
      <c r="D112" s="828"/>
      <c r="E112" s="829"/>
      <c r="F112" s="831"/>
      <c r="G112" s="8"/>
      <c r="H112" s="8"/>
    </row>
    <row r="113" spans="1:8" x14ac:dyDescent="0.2">
      <c r="A113" s="8"/>
      <c r="B113" s="8"/>
      <c r="C113" s="8"/>
      <c r="D113" s="8"/>
      <c r="E113" s="8"/>
      <c r="F113" s="8"/>
      <c r="G113" s="8"/>
      <c r="H113" s="8"/>
    </row>
    <row r="114" spans="1:8" x14ac:dyDescent="0.2">
      <c r="A114" s="8"/>
      <c r="B114" s="8"/>
      <c r="C114" s="8"/>
      <c r="D114" s="8"/>
      <c r="E114" s="8"/>
      <c r="F114" s="8"/>
      <c r="G114" s="8"/>
      <c r="H114" s="8"/>
    </row>
    <row r="115" spans="1:8" x14ac:dyDescent="0.2">
      <c r="A115" s="8"/>
      <c r="B115" s="8"/>
      <c r="C115" s="8"/>
      <c r="D115" s="8"/>
      <c r="E115" s="8"/>
      <c r="F115" s="8"/>
      <c r="G115" s="8"/>
      <c r="H115" s="8"/>
    </row>
    <row r="116" spans="1:8" x14ac:dyDescent="0.2">
      <c r="A116" s="8"/>
      <c r="B116" s="8"/>
      <c r="C116" s="8"/>
      <c r="D116" s="8"/>
      <c r="E116" s="8"/>
      <c r="F116" s="8"/>
      <c r="G116" s="8"/>
      <c r="H116" s="8"/>
    </row>
    <row r="117" spans="1:8" x14ac:dyDescent="0.2">
      <c r="A117" s="1"/>
      <c r="B117" s="2"/>
      <c r="C117" s="2"/>
      <c r="D117" s="2"/>
      <c r="E117" s="2"/>
      <c r="F117" s="3"/>
      <c r="G117" s="8"/>
      <c r="H117" s="8"/>
    </row>
    <row r="118" spans="1:8" x14ac:dyDescent="0.2">
      <c r="A118" s="1"/>
      <c r="B118" s="2"/>
      <c r="C118" s="2"/>
      <c r="D118" s="2"/>
      <c r="E118" s="2"/>
      <c r="F118" s="3"/>
      <c r="G118" s="8"/>
      <c r="H118" s="8"/>
    </row>
    <row r="119" spans="1:8" x14ac:dyDescent="0.2">
      <c r="A119" s="8"/>
      <c r="B119" s="8"/>
      <c r="C119" s="8"/>
      <c r="D119" s="8"/>
      <c r="E119" s="8"/>
      <c r="F119" s="8"/>
      <c r="G119" s="8"/>
      <c r="H119" s="8"/>
    </row>
    <row r="120" spans="1:8" x14ac:dyDescent="0.2">
      <c r="A120" s="2"/>
      <c r="B120" s="2"/>
      <c r="C120" s="2"/>
      <c r="D120" s="2"/>
      <c r="E120" s="2"/>
      <c r="F120" s="2"/>
      <c r="G120" s="8"/>
      <c r="H120" s="8"/>
    </row>
    <row r="121" spans="1:8" x14ac:dyDescent="0.2">
      <c r="A121" s="3"/>
      <c r="B121" s="3"/>
      <c r="C121" s="3"/>
      <c r="D121" s="3"/>
      <c r="E121" s="3"/>
      <c r="F121" s="3"/>
      <c r="G121" s="8"/>
      <c r="H121" s="8"/>
    </row>
    <row r="122" spans="1:8" x14ac:dyDescent="0.2">
      <c r="A122" s="8"/>
      <c r="B122" s="8"/>
      <c r="C122" s="8"/>
      <c r="D122" s="8"/>
      <c r="E122" s="8"/>
      <c r="F122" s="8"/>
      <c r="G122" s="8"/>
      <c r="H122" s="8"/>
    </row>
    <row r="123" spans="1:8" x14ac:dyDescent="0.2">
      <c r="A123" s="8"/>
      <c r="B123" s="8"/>
      <c r="C123" s="8"/>
      <c r="D123" s="8"/>
      <c r="E123" s="8"/>
      <c r="F123" s="8"/>
      <c r="G123" s="8"/>
      <c r="H123" s="8"/>
    </row>
    <row r="124" spans="1:8" x14ac:dyDescent="0.2">
      <c r="A124" s="8"/>
      <c r="B124" s="8"/>
      <c r="C124" s="8"/>
      <c r="D124" s="8"/>
      <c r="E124" s="8"/>
      <c r="F124" s="8"/>
      <c r="G124" s="8"/>
      <c r="H124" s="8"/>
    </row>
    <row r="125" spans="1:8" x14ac:dyDescent="0.2">
      <c r="A125" s="8"/>
      <c r="B125" s="8"/>
      <c r="C125" s="8"/>
      <c r="D125" s="8"/>
      <c r="E125" s="8"/>
      <c r="F125" s="8"/>
      <c r="G125" s="8"/>
      <c r="H125" s="8"/>
    </row>
    <row r="126" spans="1:8" x14ac:dyDescent="0.2">
      <c r="A126" s="8"/>
      <c r="B126" s="8"/>
      <c r="C126" s="8"/>
      <c r="D126" s="8"/>
      <c r="E126" s="8"/>
      <c r="F126" s="8"/>
      <c r="G126" s="8"/>
      <c r="H126" s="8"/>
    </row>
    <row r="127" spans="1:8" x14ac:dyDescent="0.2">
      <c r="A127" s="8"/>
      <c r="B127" s="8"/>
      <c r="C127" s="8"/>
      <c r="D127" s="8"/>
      <c r="E127" s="8"/>
      <c r="F127" s="8"/>
      <c r="G127" s="8"/>
      <c r="H127" s="8"/>
    </row>
    <row r="128" spans="1:8" x14ac:dyDescent="0.2">
      <c r="A128" s="8"/>
      <c r="B128" s="8"/>
      <c r="C128" s="8"/>
      <c r="D128" s="8"/>
      <c r="E128" s="8"/>
      <c r="F128" s="8"/>
      <c r="G128" s="8"/>
      <c r="H128" s="8"/>
    </row>
    <row r="129" spans="1:8" x14ac:dyDescent="0.2">
      <c r="A129" s="8"/>
      <c r="B129" s="8"/>
      <c r="C129" s="8"/>
      <c r="D129" s="8"/>
      <c r="E129" s="8"/>
      <c r="F129" s="8"/>
      <c r="G129" s="8"/>
      <c r="H129" s="8"/>
    </row>
    <row r="130" spans="1:8" x14ac:dyDescent="0.2">
      <c r="A130" s="8"/>
      <c r="B130" s="8"/>
      <c r="C130" s="8"/>
      <c r="D130" s="8"/>
      <c r="E130" s="8"/>
      <c r="F130" s="8"/>
      <c r="G130" s="8"/>
      <c r="H130" s="8"/>
    </row>
    <row r="131" spans="1:8" x14ac:dyDescent="0.2">
      <c r="A131" s="8"/>
      <c r="B131" s="8"/>
      <c r="C131" s="8"/>
      <c r="D131" s="8"/>
      <c r="E131" s="8"/>
      <c r="F131" s="8"/>
      <c r="G131" s="8"/>
      <c r="H131" s="8"/>
    </row>
    <row r="132" spans="1:8" x14ac:dyDescent="0.2">
      <c r="A132" s="8"/>
      <c r="B132" s="8"/>
      <c r="C132" s="8"/>
      <c r="D132" s="8"/>
      <c r="E132" s="8"/>
      <c r="F132" s="8"/>
      <c r="G132" s="8"/>
      <c r="H132" s="8"/>
    </row>
    <row r="133" spans="1:8" x14ac:dyDescent="0.2">
      <c r="A133" s="8"/>
      <c r="B133" s="8"/>
      <c r="C133" s="8"/>
      <c r="D133" s="8"/>
      <c r="E133" s="8"/>
      <c r="F133" s="8"/>
      <c r="G133" s="8"/>
      <c r="H133" s="8"/>
    </row>
    <row r="134" spans="1:8" x14ac:dyDescent="0.2">
      <c r="A134" s="8"/>
      <c r="B134" s="8"/>
      <c r="C134" s="8"/>
      <c r="D134" s="8"/>
      <c r="E134" s="8"/>
      <c r="F134" s="8"/>
      <c r="G134" s="8"/>
      <c r="H134" s="8"/>
    </row>
    <row r="135" spans="1:8" x14ac:dyDescent="0.2">
      <c r="A135" s="8"/>
      <c r="B135" s="8"/>
      <c r="C135" s="8"/>
      <c r="D135" s="8"/>
      <c r="E135" s="8"/>
      <c r="F135" s="8"/>
      <c r="G135" s="8"/>
      <c r="H135" s="8"/>
    </row>
    <row r="136" spans="1:8" x14ac:dyDescent="0.2">
      <c r="A136" s="8"/>
      <c r="B136" s="8"/>
      <c r="C136" s="8"/>
      <c r="D136" s="8"/>
      <c r="E136" s="8"/>
      <c r="F136" s="8"/>
      <c r="G136" s="8"/>
      <c r="H136" s="8"/>
    </row>
    <row r="137" spans="1:8" x14ac:dyDescent="0.2">
      <c r="A137" s="8"/>
      <c r="B137" s="8"/>
      <c r="C137" s="8"/>
      <c r="D137" s="8"/>
      <c r="E137" s="8"/>
      <c r="F137" s="8"/>
      <c r="G137" s="8"/>
      <c r="H137" s="8"/>
    </row>
    <row r="138" spans="1:8" x14ac:dyDescent="0.2">
      <c r="A138" s="8"/>
      <c r="B138" s="8"/>
      <c r="C138" s="8"/>
      <c r="D138" s="8"/>
      <c r="E138" s="8"/>
      <c r="F138" s="8"/>
      <c r="G138" s="8"/>
      <c r="H138" s="8"/>
    </row>
    <row r="139" spans="1:8" x14ac:dyDescent="0.2">
      <c r="A139" s="8"/>
      <c r="B139" s="8"/>
      <c r="C139" s="8"/>
      <c r="D139" s="8"/>
      <c r="E139" s="8"/>
      <c r="F139" s="8"/>
      <c r="G139" s="8"/>
      <c r="H139" s="8"/>
    </row>
    <row r="140" spans="1:8" x14ac:dyDescent="0.2">
      <c r="A140" s="8"/>
      <c r="B140" s="8"/>
      <c r="C140" s="8"/>
      <c r="D140" s="8"/>
      <c r="E140" s="8"/>
      <c r="F140" s="8"/>
      <c r="G140" s="8"/>
      <c r="H140" s="8"/>
    </row>
    <row r="141" spans="1:8" x14ac:dyDescent="0.2">
      <c r="A141" s="8"/>
      <c r="B141" s="8"/>
      <c r="C141" s="8"/>
      <c r="D141" s="8"/>
      <c r="E141" s="8"/>
      <c r="F141" s="8"/>
      <c r="G141" s="8"/>
      <c r="H141" s="8"/>
    </row>
    <row r="142" spans="1:8" x14ac:dyDescent="0.2">
      <c r="A142" s="8"/>
      <c r="B142" s="8"/>
      <c r="C142" s="8"/>
      <c r="D142" s="8"/>
      <c r="E142" s="8"/>
      <c r="F142" s="8"/>
      <c r="G142" s="8"/>
      <c r="H142" s="8"/>
    </row>
    <row r="143" spans="1:8" x14ac:dyDescent="0.2">
      <c r="A143" s="8"/>
      <c r="B143" s="8"/>
      <c r="C143" s="8"/>
      <c r="D143" s="8"/>
      <c r="E143" s="8"/>
      <c r="F143" s="8"/>
      <c r="G143" s="8"/>
      <c r="H143" s="8"/>
    </row>
    <row r="144" spans="1:8" x14ac:dyDescent="0.2">
      <c r="A144" s="8"/>
      <c r="B144" s="8"/>
      <c r="C144" s="8"/>
      <c r="D144" s="8"/>
      <c r="E144" s="8"/>
      <c r="F144" s="8"/>
      <c r="G144" s="8"/>
      <c r="H144" s="8"/>
    </row>
    <row r="145" spans="1:8" x14ac:dyDescent="0.2">
      <c r="A145" s="8"/>
      <c r="B145" s="8"/>
      <c r="C145" s="8"/>
      <c r="D145" s="8"/>
      <c r="E145" s="8"/>
      <c r="F145" s="8"/>
      <c r="G145" s="8"/>
      <c r="H145" s="8"/>
    </row>
    <row r="146" spans="1:8" x14ac:dyDescent="0.2">
      <c r="A146" s="8"/>
      <c r="B146" s="8"/>
      <c r="C146" s="8"/>
      <c r="D146" s="8"/>
      <c r="E146" s="8"/>
      <c r="F146" s="8"/>
      <c r="G146" s="8"/>
      <c r="H146" s="8"/>
    </row>
    <row r="147" spans="1:8" x14ac:dyDescent="0.2">
      <c r="A147" s="8"/>
      <c r="B147" s="8"/>
      <c r="C147" s="8"/>
      <c r="D147" s="8"/>
      <c r="E147" s="8"/>
      <c r="F147" s="8"/>
      <c r="G147" s="8"/>
      <c r="H147" s="8"/>
    </row>
    <row r="148" spans="1:8" x14ac:dyDescent="0.2">
      <c r="A148" s="8"/>
      <c r="B148" s="8"/>
      <c r="C148" s="8"/>
      <c r="D148" s="8"/>
      <c r="E148" s="8"/>
      <c r="F148" s="8"/>
      <c r="G148" s="8"/>
      <c r="H148" s="8"/>
    </row>
    <row r="149" spans="1:8" x14ac:dyDescent="0.2">
      <c r="A149" s="8"/>
      <c r="B149" s="8"/>
      <c r="C149" s="8"/>
      <c r="D149" s="8"/>
      <c r="E149" s="8"/>
      <c r="F149" s="8"/>
      <c r="G149" s="8"/>
      <c r="H149" s="8"/>
    </row>
    <row r="150" spans="1:8" x14ac:dyDescent="0.2">
      <c r="A150" s="8"/>
      <c r="B150" s="8"/>
      <c r="C150" s="8"/>
      <c r="D150" s="8"/>
      <c r="E150" s="8"/>
      <c r="F150" s="8"/>
      <c r="G150" s="8"/>
      <c r="H150" s="8"/>
    </row>
    <row r="151" spans="1:8" x14ac:dyDescent="0.2">
      <c r="A151" s="8"/>
      <c r="B151" s="8"/>
      <c r="C151" s="8"/>
      <c r="D151" s="8"/>
      <c r="E151" s="8"/>
      <c r="F151" s="8"/>
      <c r="G151" s="8"/>
      <c r="H151" s="8"/>
    </row>
    <row r="152" spans="1:8" x14ac:dyDescent="0.2">
      <c r="A152" s="8"/>
      <c r="B152" s="8"/>
      <c r="C152" s="8"/>
      <c r="D152" s="8"/>
      <c r="E152" s="8"/>
      <c r="F152" s="8"/>
      <c r="G152" s="8"/>
      <c r="H152" s="8"/>
    </row>
    <row r="153" spans="1:8" x14ac:dyDescent="0.2">
      <c r="A153" s="8"/>
      <c r="B153" s="8"/>
      <c r="C153" s="8"/>
      <c r="D153" s="8"/>
      <c r="E153" s="8"/>
      <c r="F153" s="8"/>
      <c r="G153" s="8"/>
      <c r="H153" s="8"/>
    </row>
    <row r="154" spans="1:8" x14ac:dyDescent="0.2">
      <c r="A154" s="8"/>
      <c r="B154" s="8"/>
      <c r="C154" s="8"/>
      <c r="D154" s="8"/>
      <c r="E154" s="8"/>
      <c r="F154" s="8"/>
      <c r="G154" s="8"/>
      <c r="H154" s="8"/>
    </row>
    <row r="155" spans="1:8" x14ac:dyDescent="0.2">
      <c r="A155" s="8"/>
      <c r="B155" s="8"/>
      <c r="C155" s="8"/>
      <c r="D155" s="8"/>
      <c r="E155" s="8"/>
      <c r="F155" s="8"/>
      <c r="G155" s="8"/>
      <c r="H155" s="8"/>
    </row>
    <row r="156" spans="1:8" x14ac:dyDescent="0.2">
      <c r="A156" s="8"/>
      <c r="B156" s="8"/>
      <c r="C156" s="8"/>
      <c r="D156" s="8"/>
      <c r="E156" s="8"/>
      <c r="F156" s="8"/>
      <c r="G156" s="8"/>
      <c r="H156" s="8"/>
    </row>
    <row r="157" spans="1:8" x14ac:dyDescent="0.2">
      <c r="A157" s="8"/>
      <c r="B157" s="8"/>
      <c r="C157" s="8"/>
      <c r="D157" s="8"/>
      <c r="E157" s="8"/>
      <c r="F157" s="8"/>
      <c r="G157" s="8"/>
      <c r="H157" s="8"/>
    </row>
    <row r="158" spans="1:8" x14ac:dyDescent="0.2">
      <c r="A158" s="8"/>
      <c r="B158" s="8"/>
      <c r="C158" s="8"/>
      <c r="D158" s="8"/>
      <c r="E158" s="8"/>
      <c r="F158" s="8"/>
      <c r="G158" s="8"/>
      <c r="H158" s="8"/>
    </row>
    <row r="159" spans="1:8" x14ac:dyDescent="0.2">
      <c r="A159" s="8"/>
      <c r="B159" s="8"/>
      <c r="C159" s="8"/>
      <c r="D159" s="8"/>
      <c r="E159" s="8"/>
      <c r="F159" s="8"/>
      <c r="G159" s="8"/>
      <c r="H159" s="8"/>
    </row>
    <row r="160" spans="1:8" x14ac:dyDescent="0.2">
      <c r="A160" s="8"/>
      <c r="B160" s="8"/>
      <c r="C160" s="8"/>
      <c r="D160" s="8"/>
      <c r="E160" s="8"/>
      <c r="F160" s="8"/>
      <c r="G160" s="8"/>
      <c r="H160" s="8"/>
    </row>
    <row r="161" spans="1:8" x14ac:dyDescent="0.2">
      <c r="A161" s="8"/>
      <c r="B161" s="8"/>
      <c r="C161" s="8"/>
      <c r="D161" s="8"/>
      <c r="E161" s="8"/>
      <c r="F161" s="8"/>
      <c r="G161" s="8"/>
      <c r="H161" s="8"/>
    </row>
    <row r="162" spans="1:8" x14ac:dyDescent="0.2">
      <c r="A162" s="8"/>
      <c r="B162" s="8"/>
      <c r="C162" s="8"/>
      <c r="D162" s="8"/>
      <c r="E162" s="8"/>
      <c r="F162" s="8"/>
      <c r="G162" s="8"/>
      <c r="H162" s="8"/>
    </row>
    <row r="163" spans="1:8" x14ac:dyDescent="0.2">
      <c r="A163" s="8"/>
      <c r="B163" s="8"/>
      <c r="C163" s="8"/>
      <c r="D163" s="8"/>
      <c r="E163" s="8"/>
      <c r="F163" s="8"/>
      <c r="G163" s="8"/>
      <c r="H163" s="8"/>
    </row>
    <row r="164" spans="1:8" x14ac:dyDescent="0.2">
      <c r="A164" s="8"/>
      <c r="B164" s="8"/>
      <c r="C164" s="8"/>
      <c r="D164" s="8"/>
      <c r="E164" s="8"/>
      <c r="F164" s="8"/>
      <c r="G164" s="8"/>
      <c r="H164" s="8"/>
    </row>
    <row r="165" spans="1:8" x14ac:dyDescent="0.2">
      <c r="A165" s="8"/>
      <c r="B165" s="8"/>
      <c r="C165" s="8"/>
      <c r="D165" s="8"/>
      <c r="E165" s="8"/>
      <c r="F165" s="8"/>
      <c r="G165" s="8"/>
      <c r="H165" s="8"/>
    </row>
    <row r="166" spans="1:8" x14ac:dyDescent="0.2">
      <c r="A166" s="8"/>
      <c r="B166" s="8"/>
      <c r="C166" s="8"/>
      <c r="D166" s="8"/>
      <c r="E166" s="8"/>
      <c r="F166" s="8"/>
      <c r="G166" s="8"/>
      <c r="H166" s="8"/>
    </row>
    <row r="167" spans="1:8" x14ac:dyDescent="0.2">
      <c r="A167" s="8"/>
      <c r="B167" s="8"/>
      <c r="C167" s="8"/>
      <c r="D167" s="8"/>
      <c r="E167" s="8"/>
      <c r="F167" s="8"/>
      <c r="G167" s="8"/>
      <c r="H167" s="8"/>
    </row>
    <row r="168" spans="1:8" x14ac:dyDescent="0.2">
      <c r="A168" s="8"/>
      <c r="B168" s="8"/>
      <c r="C168" s="8"/>
      <c r="D168" s="8"/>
      <c r="E168" s="8"/>
      <c r="F168" s="8"/>
      <c r="G168" s="8"/>
      <c r="H168" s="8"/>
    </row>
    <row r="169" spans="1:8" x14ac:dyDescent="0.2">
      <c r="A169" s="8"/>
      <c r="B169" s="8"/>
      <c r="C169" s="8"/>
      <c r="D169" s="8"/>
      <c r="E169" s="8"/>
      <c r="F169" s="8"/>
      <c r="G169" s="8"/>
      <c r="H169" s="8"/>
    </row>
    <row r="170" spans="1:8" x14ac:dyDescent="0.2">
      <c r="A170" s="8"/>
      <c r="B170" s="8"/>
      <c r="C170" s="8"/>
      <c r="D170" s="8"/>
      <c r="E170" s="8"/>
      <c r="F170" s="8"/>
      <c r="G170" s="8"/>
      <c r="H170" s="8"/>
    </row>
    <row r="171" spans="1:8" x14ac:dyDescent="0.2">
      <c r="A171" s="8"/>
      <c r="B171" s="8"/>
      <c r="C171" s="8"/>
      <c r="D171" s="8"/>
      <c r="E171" s="8"/>
      <c r="F171" s="8"/>
      <c r="G171" s="8"/>
      <c r="H171" s="8"/>
    </row>
    <row r="172" spans="1:8" x14ac:dyDescent="0.2">
      <c r="A172" s="8"/>
      <c r="B172" s="8"/>
      <c r="C172" s="8"/>
      <c r="D172" s="8"/>
      <c r="E172" s="8"/>
      <c r="F172" s="8"/>
      <c r="G172" s="8"/>
      <c r="H172" s="8"/>
    </row>
    <row r="173" spans="1:8" x14ac:dyDescent="0.2">
      <c r="A173" s="8"/>
      <c r="B173" s="8"/>
      <c r="C173" s="8"/>
      <c r="D173" s="8"/>
      <c r="E173" s="8"/>
      <c r="F173" s="8"/>
      <c r="G173" s="8"/>
      <c r="H173" s="8"/>
    </row>
    <row r="174" spans="1:8" x14ac:dyDescent="0.2">
      <c r="A174" s="8"/>
      <c r="B174" s="8"/>
      <c r="C174" s="8"/>
      <c r="D174" s="8"/>
      <c r="E174" s="8"/>
      <c r="F174" s="8"/>
      <c r="G174" s="8"/>
      <c r="H174" s="8"/>
    </row>
    <row r="175" spans="1:8" x14ac:dyDescent="0.2">
      <c r="A175" s="8"/>
      <c r="B175" s="8"/>
      <c r="C175" s="8"/>
      <c r="D175" s="8"/>
      <c r="E175" s="8"/>
      <c r="F175" s="8"/>
      <c r="G175" s="8"/>
      <c r="H175" s="8"/>
    </row>
    <row r="176" spans="1:8" x14ac:dyDescent="0.2">
      <c r="A176" s="8"/>
      <c r="B176" s="8"/>
      <c r="C176" s="8"/>
      <c r="D176" s="8"/>
      <c r="E176" s="8"/>
      <c r="F176" s="8"/>
      <c r="G176" s="8"/>
      <c r="H176" s="8"/>
    </row>
    <row r="177" spans="1:8" x14ac:dyDescent="0.2">
      <c r="A177" s="8"/>
      <c r="B177" s="8"/>
      <c r="C177" s="8"/>
      <c r="D177" s="8"/>
      <c r="E177" s="8"/>
      <c r="F177" s="8"/>
      <c r="G177" s="8"/>
      <c r="H177" s="8"/>
    </row>
    <row r="178" spans="1:8" x14ac:dyDescent="0.2">
      <c r="A178" s="1"/>
      <c r="B178" s="2"/>
      <c r="C178" s="2"/>
      <c r="D178" s="2"/>
      <c r="E178" s="2"/>
      <c r="F178" s="3"/>
      <c r="G178" s="8"/>
      <c r="H178" s="8"/>
    </row>
    <row r="179" spans="1:8" x14ac:dyDescent="0.2">
      <c r="A179" s="1"/>
      <c r="B179" s="2"/>
      <c r="C179" s="2"/>
      <c r="D179" s="2"/>
      <c r="E179" s="2"/>
      <c r="F179" s="3"/>
      <c r="G179" s="8"/>
      <c r="H179" s="8"/>
    </row>
    <row r="180" spans="1:8" x14ac:dyDescent="0.2">
      <c r="A180" s="8"/>
      <c r="B180" s="8"/>
      <c r="C180" s="8"/>
      <c r="D180" s="8"/>
      <c r="E180" s="8"/>
      <c r="F180" s="8"/>
      <c r="G180" s="8"/>
      <c r="H180" s="8"/>
    </row>
    <row r="181" spans="1:8" x14ac:dyDescent="0.2">
      <c r="A181" s="2"/>
      <c r="B181" s="2"/>
      <c r="C181" s="2"/>
      <c r="D181" s="2"/>
      <c r="E181" s="2"/>
      <c r="F181" s="2"/>
      <c r="G181" s="8"/>
      <c r="H181" s="8"/>
    </row>
    <row r="182" spans="1:8" x14ac:dyDescent="0.2">
      <c r="A182" s="3"/>
      <c r="B182" s="3"/>
      <c r="C182" s="3"/>
      <c r="D182" s="3"/>
      <c r="E182" s="3"/>
      <c r="F182" s="3"/>
      <c r="G182" s="8"/>
      <c r="H182" s="8"/>
    </row>
    <row r="183" spans="1:8" x14ac:dyDescent="0.2">
      <c r="A183" s="8"/>
      <c r="B183" s="8"/>
      <c r="C183" s="8"/>
      <c r="D183" s="8"/>
      <c r="E183" s="8"/>
      <c r="F183" s="8"/>
      <c r="G183" s="8"/>
      <c r="H183" s="8"/>
    </row>
    <row r="184" spans="1:8" x14ac:dyDescent="0.2">
      <c r="A184" s="8"/>
      <c r="B184" s="8"/>
      <c r="C184" s="8"/>
      <c r="D184" s="8"/>
      <c r="E184" s="8"/>
      <c r="F184" s="8"/>
      <c r="G184" s="8"/>
      <c r="H184" s="8"/>
    </row>
    <row r="185" spans="1:8" x14ac:dyDescent="0.2">
      <c r="A185" s="8"/>
      <c r="B185" s="8"/>
      <c r="C185" s="8"/>
      <c r="D185" s="8"/>
      <c r="E185" s="8"/>
      <c r="F185" s="8"/>
      <c r="G185" s="8"/>
      <c r="H185" s="8"/>
    </row>
    <row r="186" spans="1:8" x14ac:dyDescent="0.2">
      <c r="A186" s="8"/>
      <c r="B186" s="8"/>
      <c r="C186" s="8"/>
      <c r="D186" s="8"/>
      <c r="E186" s="8"/>
      <c r="F186" s="8"/>
      <c r="G186" s="8"/>
      <c r="H186" s="8"/>
    </row>
    <row r="187" spans="1:8" x14ac:dyDescent="0.2">
      <c r="A187" s="8"/>
      <c r="B187" s="8"/>
      <c r="C187" s="8"/>
      <c r="D187" s="8"/>
      <c r="E187" s="8"/>
      <c r="F187" s="8"/>
      <c r="G187" s="8"/>
      <c r="H187" s="8"/>
    </row>
    <row r="188" spans="1:8" x14ac:dyDescent="0.2">
      <c r="A188" s="8"/>
      <c r="B188" s="8"/>
      <c r="C188" s="8"/>
      <c r="D188" s="8"/>
      <c r="E188" s="8"/>
      <c r="F188" s="8"/>
      <c r="G188" s="8"/>
      <c r="H188" s="8"/>
    </row>
    <row r="189" spans="1:8" x14ac:dyDescent="0.2">
      <c r="A189" s="8"/>
      <c r="B189" s="8"/>
      <c r="C189" s="8"/>
      <c r="D189" s="8"/>
      <c r="E189" s="8"/>
      <c r="F189" s="8"/>
      <c r="G189" s="8"/>
      <c r="H189" s="8"/>
    </row>
    <row r="190" spans="1:8" x14ac:dyDescent="0.2">
      <c r="A190" s="8"/>
      <c r="B190" s="8"/>
      <c r="C190" s="8"/>
      <c r="D190" s="8"/>
      <c r="E190" s="8"/>
      <c r="F190" s="8"/>
      <c r="G190" s="8"/>
      <c r="H190" s="8"/>
    </row>
    <row r="191" spans="1:8" x14ac:dyDescent="0.2">
      <c r="A191" s="8"/>
      <c r="B191" s="8"/>
      <c r="C191" s="8"/>
      <c r="D191" s="8"/>
      <c r="E191" s="8"/>
      <c r="F191" s="8"/>
      <c r="G191" s="8"/>
      <c r="H191" s="8"/>
    </row>
    <row r="192" spans="1:8" x14ac:dyDescent="0.2">
      <c r="A192" s="8"/>
      <c r="B192" s="8"/>
      <c r="C192" s="8"/>
      <c r="D192" s="8"/>
      <c r="E192" s="8"/>
      <c r="F192" s="8"/>
      <c r="G192" s="8"/>
      <c r="H192" s="8"/>
    </row>
    <row r="193" spans="1:8" x14ac:dyDescent="0.2">
      <c r="A193" s="8"/>
      <c r="B193" s="8"/>
      <c r="C193" s="8"/>
      <c r="D193" s="8"/>
      <c r="E193" s="8"/>
      <c r="F193" s="8"/>
      <c r="G193" s="8"/>
      <c r="H193" s="8"/>
    </row>
    <row r="194" spans="1:8" x14ac:dyDescent="0.2">
      <c r="A194" s="8"/>
      <c r="B194" s="8"/>
      <c r="C194" s="8"/>
      <c r="D194" s="8"/>
      <c r="E194" s="8"/>
      <c r="F194" s="8"/>
      <c r="G194" s="8"/>
      <c r="H194" s="8"/>
    </row>
    <row r="195" spans="1:8" x14ac:dyDescent="0.2">
      <c r="A195" s="8"/>
      <c r="B195" s="8"/>
      <c r="C195" s="8"/>
      <c r="D195" s="8"/>
      <c r="E195" s="8"/>
      <c r="F195" s="8"/>
      <c r="G195" s="8"/>
      <c r="H195" s="8"/>
    </row>
    <row r="196" spans="1:8" x14ac:dyDescent="0.2">
      <c r="A196" s="8"/>
      <c r="B196" s="8"/>
      <c r="C196" s="8"/>
      <c r="D196" s="8"/>
      <c r="E196" s="8"/>
      <c r="F196" s="8"/>
      <c r="G196" s="8"/>
      <c r="H196" s="8"/>
    </row>
    <row r="197" spans="1:8" x14ac:dyDescent="0.2">
      <c r="A197" s="8"/>
      <c r="B197" s="8"/>
      <c r="C197" s="8"/>
      <c r="D197" s="8"/>
      <c r="E197" s="8"/>
      <c r="F197" s="8"/>
      <c r="G197" s="8"/>
      <c r="H197" s="8"/>
    </row>
    <row r="198" spans="1:8" x14ac:dyDescent="0.2">
      <c r="A198" s="8"/>
      <c r="B198" s="8"/>
      <c r="C198" s="8"/>
      <c r="D198" s="8"/>
      <c r="E198" s="8"/>
      <c r="F198" s="8"/>
      <c r="G198" s="8"/>
      <c r="H198" s="8"/>
    </row>
    <row r="199" spans="1:8" x14ac:dyDescent="0.2">
      <c r="A199" s="8"/>
      <c r="B199" s="8"/>
      <c r="C199" s="8"/>
      <c r="D199" s="8"/>
      <c r="E199" s="8"/>
      <c r="F199" s="8"/>
      <c r="G199" s="8"/>
      <c r="H199" s="8"/>
    </row>
    <row r="200" spans="1:8" x14ac:dyDescent="0.2">
      <c r="A200" s="8"/>
      <c r="B200" s="8"/>
      <c r="C200" s="8"/>
      <c r="D200" s="8"/>
      <c r="E200" s="8"/>
      <c r="F200" s="8"/>
      <c r="G200" s="8"/>
      <c r="H200" s="8"/>
    </row>
    <row r="201" spans="1:8" x14ac:dyDescent="0.2">
      <c r="A201" s="8"/>
      <c r="B201" s="8"/>
      <c r="C201" s="8"/>
      <c r="D201" s="8"/>
      <c r="E201" s="8"/>
      <c r="F201" s="8"/>
      <c r="G201" s="8"/>
      <c r="H201" s="8"/>
    </row>
    <row r="202" spans="1:8" x14ac:dyDescent="0.2">
      <c r="A202" s="8"/>
      <c r="B202" s="8"/>
      <c r="C202" s="8"/>
      <c r="D202" s="8"/>
      <c r="E202" s="8"/>
      <c r="F202" s="8"/>
      <c r="G202" s="8"/>
      <c r="H202" s="8"/>
    </row>
    <row r="203" spans="1:8" x14ac:dyDescent="0.2">
      <c r="A203" s="8"/>
      <c r="B203" s="8"/>
      <c r="C203" s="8"/>
      <c r="D203" s="8"/>
      <c r="E203" s="8"/>
      <c r="F203" s="8"/>
      <c r="G203" s="8"/>
      <c r="H203" s="8"/>
    </row>
    <row r="204" spans="1:8" x14ac:dyDescent="0.2">
      <c r="A204" s="8"/>
      <c r="B204" s="8"/>
      <c r="C204" s="8"/>
      <c r="D204" s="8"/>
      <c r="E204" s="8"/>
      <c r="F204" s="8"/>
      <c r="G204" s="8"/>
      <c r="H204" s="8"/>
    </row>
    <row r="205" spans="1:8" x14ac:dyDescent="0.2">
      <c r="A205" s="8"/>
      <c r="B205" s="8"/>
      <c r="C205" s="8"/>
      <c r="D205" s="8"/>
      <c r="E205" s="8"/>
      <c r="F205" s="8"/>
      <c r="G205" s="8"/>
      <c r="H205" s="8"/>
    </row>
    <row r="206" spans="1:8" x14ac:dyDescent="0.2">
      <c r="A206" s="8"/>
      <c r="B206" s="8"/>
      <c r="C206" s="8"/>
      <c r="D206" s="8"/>
      <c r="E206" s="8"/>
      <c r="F206" s="8"/>
      <c r="G206" s="8"/>
      <c r="H206" s="8"/>
    </row>
    <row r="207" spans="1:8" x14ac:dyDescent="0.2">
      <c r="A207" s="8"/>
      <c r="B207" s="8"/>
      <c r="C207" s="8"/>
      <c r="D207" s="8"/>
      <c r="E207" s="8"/>
      <c r="F207" s="8"/>
      <c r="G207" s="8"/>
      <c r="H207" s="8"/>
    </row>
    <row r="208" spans="1:8" x14ac:dyDescent="0.2">
      <c r="A208" s="8"/>
      <c r="B208" s="8"/>
      <c r="C208" s="8"/>
      <c r="D208" s="8"/>
      <c r="E208" s="8"/>
      <c r="F208" s="8"/>
      <c r="G208" s="8"/>
      <c r="H208" s="8"/>
    </row>
    <row r="209" spans="1:8" x14ac:dyDescent="0.2">
      <c r="A209" s="8"/>
      <c r="B209" s="8"/>
      <c r="C209" s="8"/>
      <c r="D209" s="8"/>
      <c r="E209" s="8"/>
      <c r="F209" s="8"/>
      <c r="G209" s="8"/>
      <c r="H209" s="8"/>
    </row>
    <row r="210" spans="1:8" x14ac:dyDescent="0.2">
      <c r="A210" s="8"/>
      <c r="B210" s="8"/>
      <c r="C210" s="8"/>
      <c r="D210" s="8"/>
      <c r="E210" s="8"/>
      <c r="F210" s="8"/>
      <c r="G210" s="8"/>
      <c r="H210" s="8"/>
    </row>
    <row r="211" spans="1:8" x14ac:dyDescent="0.2">
      <c r="A211" s="8"/>
      <c r="B211" s="8"/>
      <c r="C211" s="8"/>
      <c r="D211" s="8"/>
      <c r="E211" s="8"/>
      <c r="F211" s="8"/>
      <c r="G211" s="8"/>
      <c r="H211" s="8"/>
    </row>
    <row r="212" spans="1:8" x14ac:dyDescent="0.2">
      <c r="A212" s="8"/>
      <c r="B212" s="8"/>
      <c r="C212" s="8"/>
      <c r="D212" s="8"/>
      <c r="E212" s="8"/>
      <c r="F212" s="8"/>
      <c r="G212" s="8"/>
      <c r="H212" s="8"/>
    </row>
    <row r="213" spans="1:8" x14ac:dyDescent="0.2">
      <c r="A213" s="8"/>
      <c r="B213" s="8"/>
      <c r="C213" s="8"/>
      <c r="D213" s="8"/>
      <c r="E213" s="8"/>
      <c r="F213" s="8"/>
      <c r="G213" s="8"/>
      <c r="H213" s="8"/>
    </row>
    <row r="214" spans="1:8" x14ac:dyDescent="0.2">
      <c r="A214" s="8"/>
      <c r="B214" s="8"/>
      <c r="C214" s="8"/>
      <c r="D214" s="8"/>
      <c r="E214" s="8"/>
      <c r="F214" s="8"/>
      <c r="G214" s="8"/>
      <c r="H214" s="8"/>
    </row>
    <row r="215" spans="1:8" x14ac:dyDescent="0.2">
      <c r="A215" s="8"/>
      <c r="B215" s="8"/>
      <c r="C215" s="8"/>
      <c r="D215" s="8"/>
      <c r="E215" s="8"/>
      <c r="F215" s="8"/>
      <c r="G215" s="8"/>
      <c r="H215" s="8"/>
    </row>
    <row r="216" spans="1:8" x14ac:dyDescent="0.2">
      <c r="A216" s="8"/>
      <c r="B216" s="8"/>
      <c r="C216" s="8"/>
      <c r="D216" s="8"/>
      <c r="E216" s="8"/>
      <c r="F216" s="8"/>
      <c r="G216" s="8"/>
      <c r="H216" s="8"/>
    </row>
    <row r="217" spans="1:8" x14ac:dyDescent="0.2">
      <c r="A217" s="8"/>
      <c r="B217" s="8"/>
      <c r="C217" s="8"/>
      <c r="D217" s="8"/>
      <c r="E217" s="8"/>
      <c r="F217" s="8"/>
      <c r="G217" s="8"/>
      <c r="H217" s="8"/>
    </row>
    <row r="218" spans="1:8" x14ac:dyDescent="0.2">
      <c r="A218" s="8"/>
      <c r="B218" s="8"/>
      <c r="C218" s="8"/>
      <c r="D218" s="8"/>
      <c r="E218" s="8"/>
      <c r="F218" s="8"/>
      <c r="G218" s="8"/>
      <c r="H218" s="8"/>
    </row>
    <row r="219" spans="1:8" x14ac:dyDescent="0.2">
      <c r="A219" s="8"/>
      <c r="B219" s="8"/>
      <c r="C219" s="8"/>
      <c r="D219" s="8"/>
      <c r="E219" s="8"/>
      <c r="F219" s="8"/>
      <c r="G219" s="8"/>
      <c r="H219" s="8"/>
    </row>
    <row r="220" spans="1:8" x14ac:dyDescent="0.2">
      <c r="A220" s="8"/>
      <c r="B220" s="8"/>
      <c r="C220" s="8"/>
      <c r="D220" s="8"/>
      <c r="E220" s="8"/>
      <c r="F220" s="8"/>
      <c r="G220" s="8"/>
      <c r="H220" s="8"/>
    </row>
    <row r="221" spans="1:8" x14ac:dyDescent="0.2">
      <c r="A221" s="8"/>
      <c r="B221" s="8"/>
      <c r="C221" s="8"/>
      <c r="D221" s="8"/>
      <c r="E221" s="8"/>
      <c r="F221" s="8"/>
      <c r="G221" s="8"/>
      <c r="H221" s="8"/>
    </row>
    <row r="222" spans="1:8" x14ac:dyDescent="0.2">
      <c r="A222" s="8"/>
      <c r="B222" s="8"/>
      <c r="C222" s="8"/>
      <c r="D222" s="8"/>
      <c r="E222" s="8"/>
      <c r="F222" s="8"/>
      <c r="G222" s="8"/>
      <c r="H222" s="8"/>
    </row>
    <row r="223" spans="1:8" x14ac:dyDescent="0.2">
      <c r="A223" s="8"/>
      <c r="B223" s="8"/>
      <c r="C223" s="8"/>
      <c r="D223" s="8"/>
      <c r="E223" s="8"/>
      <c r="F223" s="8"/>
      <c r="G223" s="8"/>
      <c r="H223" s="8"/>
    </row>
    <row r="224" spans="1:8" x14ac:dyDescent="0.2">
      <c r="A224" s="8"/>
      <c r="B224" s="8"/>
      <c r="C224" s="8"/>
      <c r="D224" s="8"/>
      <c r="E224" s="8"/>
      <c r="F224" s="8"/>
      <c r="G224" s="8"/>
      <c r="H224" s="8"/>
    </row>
    <row r="225" spans="1:8" x14ac:dyDescent="0.2">
      <c r="A225" s="8"/>
      <c r="B225" s="8"/>
      <c r="C225" s="8"/>
      <c r="D225" s="8"/>
      <c r="E225" s="8"/>
      <c r="F225" s="8"/>
      <c r="G225" s="8"/>
      <c r="H225" s="8"/>
    </row>
    <row r="226" spans="1:8" x14ac:dyDescent="0.2">
      <c r="A226" s="8"/>
      <c r="B226" s="8"/>
      <c r="C226" s="8"/>
      <c r="D226" s="8"/>
      <c r="E226" s="8"/>
      <c r="F226" s="8"/>
      <c r="G226" s="8"/>
      <c r="H226" s="8"/>
    </row>
    <row r="227" spans="1:8" x14ac:dyDescent="0.2">
      <c r="A227" s="8"/>
      <c r="B227" s="8"/>
      <c r="C227" s="8"/>
      <c r="D227" s="8"/>
      <c r="E227" s="8"/>
      <c r="F227" s="8"/>
      <c r="G227" s="8"/>
      <c r="H227" s="8"/>
    </row>
    <row r="228" spans="1:8" x14ac:dyDescent="0.2">
      <c r="A228" s="8"/>
      <c r="B228" s="8"/>
      <c r="C228" s="8"/>
      <c r="D228" s="8"/>
      <c r="E228" s="8"/>
      <c r="F228" s="8"/>
      <c r="G228" s="8"/>
      <c r="H228" s="8"/>
    </row>
    <row r="229" spans="1:8" x14ac:dyDescent="0.2">
      <c r="A229" s="8"/>
      <c r="B229" s="8"/>
      <c r="C229" s="8"/>
      <c r="D229" s="8"/>
      <c r="E229" s="8"/>
      <c r="F229" s="8"/>
      <c r="G229" s="8"/>
      <c r="H229" s="8"/>
    </row>
    <row r="230" spans="1:8" x14ac:dyDescent="0.2">
      <c r="A230" s="8"/>
      <c r="B230" s="8"/>
      <c r="C230" s="8"/>
      <c r="D230" s="8"/>
      <c r="E230" s="8"/>
      <c r="F230" s="8"/>
      <c r="G230" s="8"/>
      <c r="H230" s="8"/>
    </row>
    <row r="231" spans="1:8" x14ac:dyDescent="0.2">
      <c r="A231" s="8"/>
      <c r="B231" s="8"/>
      <c r="C231" s="8"/>
      <c r="D231" s="8"/>
      <c r="E231" s="8"/>
      <c r="F231" s="8"/>
      <c r="G231" s="8"/>
      <c r="H231" s="8"/>
    </row>
    <row r="232" spans="1:8" x14ac:dyDescent="0.2">
      <c r="A232" s="8"/>
      <c r="B232" s="8"/>
      <c r="C232" s="8"/>
      <c r="D232" s="8"/>
      <c r="E232" s="8"/>
      <c r="F232" s="8"/>
      <c r="G232" s="8"/>
      <c r="H232" s="8"/>
    </row>
    <row r="233" spans="1:8" x14ac:dyDescent="0.2">
      <c r="A233" s="8"/>
      <c r="B233" s="8"/>
      <c r="C233" s="8"/>
      <c r="D233" s="8"/>
      <c r="E233" s="8"/>
      <c r="F233" s="8"/>
      <c r="G233" s="8"/>
      <c r="H233" s="8"/>
    </row>
    <row r="234" spans="1:8" x14ac:dyDescent="0.2">
      <c r="A234" s="8"/>
      <c r="B234" s="8"/>
      <c r="C234" s="8"/>
      <c r="D234" s="8"/>
      <c r="E234" s="8"/>
      <c r="F234" s="8"/>
      <c r="G234" s="8"/>
      <c r="H234" s="8"/>
    </row>
    <row r="235" spans="1:8" x14ac:dyDescent="0.2">
      <c r="A235" s="8"/>
      <c r="B235" s="8"/>
      <c r="C235" s="8"/>
      <c r="D235" s="8"/>
      <c r="E235" s="8"/>
      <c r="F235" s="8"/>
      <c r="G235" s="8"/>
      <c r="H235" s="8"/>
    </row>
    <row r="236" spans="1:8" x14ac:dyDescent="0.2">
      <c r="A236" s="8"/>
      <c r="B236" s="8"/>
      <c r="C236" s="8"/>
      <c r="D236" s="8"/>
      <c r="E236" s="8"/>
      <c r="F236" s="8"/>
      <c r="G236" s="8"/>
      <c r="H236" s="8"/>
    </row>
    <row r="237" spans="1:8" x14ac:dyDescent="0.2">
      <c r="A237" s="8"/>
      <c r="B237" s="8"/>
      <c r="C237" s="8"/>
      <c r="D237" s="8"/>
      <c r="E237" s="8"/>
      <c r="F237" s="8"/>
      <c r="G237" s="8"/>
      <c r="H237" s="8"/>
    </row>
    <row r="238" spans="1:8" x14ac:dyDescent="0.2">
      <c r="A238" s="8"/>
      <c r="B238" s="8"/>
      <c r="C238" s="8"/>
      <c r="D238" s="8"/>
      <c r="E238" s="8"/>
      <c r="F238" s="8"/>
      <c r="G238" s="8"/>
      <c r="H238" s="8"/>
    </row>
    <row r="239" spans="1:8" x14ac:dyDescent="0.2">
      <c r="A239" s="1"/>
      <c r="B239" s="2"/>
      <c r="C239" s="2"/>
      <c r="D239" s="2"/>
      <c r="E239" s="2"/>
      <c r="F239" s="3"/>
      <c r="G239" s="8"/>
      <c r="H239" s="8"/>
    </row>
    <row r="240" spans="1:8" x14ac:dyDescent="0.2">
      <c r="A240" s="1"/>
      <c r="B240" s="2"/>
      <c r="C240" s="2"/>
      <c r="D240" s="2"/>
      <c r="E240" s="2"/>
      <c r="F240" s="3"/>
      <c r="G240" s="8"/>
      <c r="H240" s="8"/>
    </row>
    <row r="241" spans="1:8" x14ac:dyDescent="0.2">
      <c r="A241" s="8"/>
      <c r="B241" s="8"/>
      <c r="C241" s="8"/>
      <c r="D241" s="8"/>
      <c r="E241" s="8"/>
      <c r="F241" s="8"/>
      <c r="G241" s="8"/>
      <c r="H241" s="8"/>
    </row>
    <row r="242" spans="1:8" x14ac:dyDescent="0.2">
      <c r="A242" s="8"/>
      <c r="B242" s="8"/>
      <c r="C242" s="8"/>
      <c r="D242" s="8"/>
      <c r="E242" s="8"/>
      <c r="F242" s="8"/>
      <c r="G242" s="8"/>
      <c r="H242" s="8"/>
    </row>
    <row r="243" spans="1:8" x14ac:dyDescent="0.2">
      <c r="A243" s="8"/>
      <c r="B243" s="8"/>
      <c r="C243" s="8"/>
      <c r="D243" s="8"/>
      <c r="E243" s="8"/>
      <c r="F243" s="8"/>
      <c r="G243" s="8"/>
      <c r="H243" s="8"/>
    </row>
    <row r="244" spans="1:8" x14ac:dyDescent="0.2">
      <c r="A244" s="8"/>
      <c r="B244" s="8"/>
      <c r="C244" s="8"/>
      <c r="D244" s="8"/>
      <c r="E244" s="8"/>
      <c r="F244" s="8"/>
      <c r="G244" s="8"/>
      <c r="H244" s="8"/>
    </row>
    <row r="245" spans="1:8" x14ac:dyDescent="0.2">
      <c r="A245" s="8"/>
      <c r="B245" s="8"/>
      <c r="C245" s="8"/>
      <c r="D245" s="8"/>
      <c r="E245" s="8"/>
      <c r="F245" s="8"/>
      <c r="G245" s="8"/>
      <c r="H245" s="8"/>
    </row>
    <row r="246" spans="1:8" x14ac:dyDescent="0.2">
      <c r="A246" s="8"/>
      <c r="B246" s="8"/>
      <c r="C246" s="8"/>
      <c r="D246" s="8"/>
      <c r="E246" s="8"/>
      <c r="F246" s="8"/>
      <c r="G246" s="8"/>
      <c r="H246" s="8"/>
    </row>
    <row r="247" spans="1:8" x14ac:dyDescent="0.2">
      <c r="A247" s="8"/>
      <c r="B247" s="8"/>
      <c r="C247" s="8"/>
      <c r="D247" s="8"/>
      <c r="E247" s="8"/>
      <c r="F247" s="8"/>
      <c r="G247" s="8"/>
      <c r="H247" s="8"/>
    </row>
    <row r="248" spans="1:8" x14ac:dyDescent="0.2">
      <c r="A248" s="8"/>
      <c r="B248" s="8"/>
      <c r="C248" s="8"/>
      <c r="D248" s="8"/>
      <c r="E248" s="8"/>
      <c r="F248" s="8"/>
      <c r="G248" s="8"/>
      <c r="H248" s="8"/>
    </row>
    <row r="249" spans="1:8" x14ac:dyDescent="0.2">
      <c r="A249" s="8"/>
      <c r="B249" s="8"/>
      <c r="C249" s="8"/>
      <c r="D249" s="8"/>
      <c r="E249" s="8"/>
      <c r="F249" s="8"/>
      <c r="G249" s="8"/>
      <c r="H249" s="8"/>
    </row>
    <row r="250" spans="1:8" x14ac:dyDescent="0.2">
      <c r="A250" s="8"/>
      <c r="B250" s="8"/>
      <c r="C250" s="8"/>
      <c r="D250" s="8"/>
      <c r="E250" s="8"/>
      <c r="F250" s="8"/>
      <c r="G250" s="8"/>
      <c r="H250" s="8"/>
    </row>
    <row r="251" spans="1:8" x14ac:dyDescent="0.2">
      <c r="A251" s="8"/>
      <c r="B251" s="8"/>
      <c r="C251" s="8"/>
      <c r="D251" s="8"/>
      <c r="E251" s="8"/>
      <c r="F251" s="8"/>
      <c r="G251" s="8"/>
      <c r="H251" s="8"/>
    </row>
    <row r="252" spans="1:8" x14ac:dyDescent="0.2">
      <c r="A252" s="8"/>
      <c r="B252" s="8"/>
      <c r="C252" s="8"/>
      <c r="D252" s="8"/>
      <c r="E252" s="8"/>
      <c r="F252" s="8"/>
      <c r="G252" s="8"/>
      <c r="H252" s="8"/>
    </row>
    <row r="253" spans="1:8" x14ac:dyDescent="0.2">
      <c r="A253" s="8"/>
      <c r="B253" s="8"/>
      <c r="C253" s="8"/>
      <c r="D253" s="8"/>
      <c r="E253" s="8"/>
      <c r="F253" s="8"/>
      <c r="G253" s="8"/>
      <c r="H253" s="8"/>
    </row>
    <row r="254" spans="1:8" x14ac:dyDescent="0.2">
      <c r="A254" s="8"/>
      <c r="B254" s="8"/>
      <c r="C254" s="8"/>
      <c r="D254" s="8"/>
      <c r="E254" s="8"/>
      <c r="F254" s="8"/>
      <c r="G254" s="8"/>
      <c r="H254" s="8"/>
    </row>
    <row r="255" spans="1:8" x14ac:dyDescent="0.2">
      <c r="A255" s="8"/>
      <c r="B255" s="8"/>
      <c r="C255" s="8"/>
      <c r="D255" s="8"/>
      <c r="E255" s="8"/>
      <c r="F255" s="8"/>
      <c r="G255" s="8"/>
      <c r="H255" s="8"/>
    </row>
    <row r="256" spans="1:8" x14ac:dyDescent="0.2">
      <c r="A256" s="8"/>
      <c r="B256" s="8"/>
      <c r="C256" s="8"/>
      <c r="D256" s="8"/>
      <c r="E256" s="8"/>
      <c r="F256" s="8"/>
      <c r="G256" s="8"/>
      <c r="H256" s="8"/>
    </row>
    <row r="257" spans="1:8" x14ac:dyDescent="0.2">
      <c r="A257" s="8"/>
      <c r="B257" s="8"/>
      <c r="C257" s="8"/>
      <c r="D257" s="8"/>
      <c r="E257" s="8"/>
      <c r="F257" s="8"/>
      <c r="G257" s="8"/>
      <c r="H257" s="8"/>
    </row>
    <row r="258" spans="1:8" x14ac:dyDescent="0.2">
      <c r="A258" s="8"/>
      <c r="B258" s="8"/>
      <c r="C258" s="8"/>
      <c r="D258" s="8"/>
      <c r="E258" s="8"/>
      <c r="F258" s="8"/>
      <c r="G258" s="8"/>
      <c r="H258" s="8"/>
    </row>
    <row r="259" spans="1:8" x14ac:dyDescent="0.2">
      <c r="A259" s="8"/>
      <c r="B259" s="8"/>
      <c r="C259" s="8"/>
      <c r="D259" s="8"/>
      <c r="E259" s="8"/>
      <c r="F259" s="8"/>
      <c r="G259" s="8"/>
      <c r="H259" s="8"/>
    </row>
    <row r="260" spans="1:8" x14ac:dyDescent="0.2">
      <c r="A260" s="8"/>
      <c r="B260" s="8"/>
      <c r="C260" s="8"/>
      <c r="D260" s="8"/>
      <c r="E260" s="8"/>
      <c r="F260" s="8"/>
      <c r="G260" s="8"/>
      <c r="H260" s="8"/>
    </row>
    <row r="261" spans="1:8" x14ac:dyDescent="0.2">
      <c r="A261" s="8"/>
      <c r="B261" s="8"/>
      <c r="C261" s="8"/>
      <c r="D261" s="8"/>
      <c r="E261" s="8"/>
      <c r="F261" s="8"/>
      <c r="G261" s="8"/>
      <c r="H261" s="8"/>
    </row>
    <row r="262" spans="1:8" x14ac:dyDescent="0.2">
      <c r="A262" s="8"/>
      <c r="B262" s="8"/>
      <c r="C262" s="8"/>
      <c r="D262" s="8"/>
      <c r="E262" s="8"/>
      <c r="F262" s="8"/>
      <c r="G262" s="8"/>
      <c r="H262" s="8"/>
    </row>
    <row r="263" spans="1:8" x14ac:dyDescent="0.2">
      <c r="A263" s="8"/>
      <c r="B263" s="8"/>
      <c r="C263" s="8"/>
      <c r="D263" s="8"/>
      <c r="E263" s="8"/>
      <c r="F263" s="8"/>
      <c r="G263" s="8"/>
      <c r="H263" s="8"/>
    </row>
    <row r="264" spans="1:8" x14ac:dyDescent="0.2">
      <c r="A264" s="8"/>
      <c r="B264" s="8"/>
      <c r="C264" s="8"/>
      <c r="D264" s="8"/>
      <c r="E264" s="8"/>
      <c r="F264" s="8"/>
      <c r="G264" s="8"/>
      <c r="H264" s="8"/>
    </row>
    <row r="265" spans="1:8" x14ac:dyDescent="0.2">
      <c r="A265" s="8"/>
      <c r="B265" s="8"/>
      <c r="C265" s="8"/>
      <c r="D265" s="8"/>
      <c r="E265" s="8"/>
      <c r="F265" s="8"/>
      <c r="G265" s="8"/>
      <c r="H265" s="8"/>
    </row>
    <row r="266" spans="1:8" x14ac:dyDescent="0.2">
      <c r="A266" s="8"/>
      <c r="B266" s="8"/>
      <c r="C266" s="8"/>
      <c r="D266" s="8"/>
      <c r="E266" s="8"/>
      <c r="F266" s="8"/>
      <c r="G266" s="8"/>
      <c r="H266" s="8"/>
    </row>
    <row r="267" spans="1:8" x14ac:dyDescent="0.2">
      <c r="A267" s="8"/>
      <c r="B267" s="8"/>
      <c r="C267" s="8"/>
      <c r="D267" s="8"/>
      <c r="E267" s="8"/>
      <c r="F267" s="8"/>
      <c r="G267" s="8"/>
      <c r="H267" s="8"/>
    </row>
    <row r="268" spans="1:8" x14ac:dyDescent="0.2">
      <c r="A268" s="8"/>
      <c r="B268" s="8"/>
      <c r="C268" s="8"/>
      <c r="D268" s="8"/>
      <c r="E268" s="8"/>
      <c r="F268" s="8"/>
      <c r="G268" s="8"/>
      <c r="H268" s="8"/>
    </row>
    <row r="269" spans="1:8" x14ac:dyDescent="0.2">
      <c r="A269" s="8"/>
      <c r="B269" s="8"/>
      <c r="C269" s="8"/>
      <c r="D269" s="8"/>
      <c r="E269" s="8"/>
      <c r="F269" s="8"/>
      <c r="G269" s="8"/>
      <c r="H269" s="8"/>
    </row>
    <row r="270" spans="1:8" x14ac:dyDescent="0.2">
      <c r="A270" s="8"/>
      <c r="B270" s="8"/>
      <c r="C270" s="8"/>
      <c r="D270" s="8"/>
      <c r="E270" s="8"/>
      <c r="F270" s="8"/>
      <c r="G270" s="8"/>
      <c r="H270" s="8"/>
    </row>
    <row r="271" spans="1:8" x14ac:dyDescent="0.2">
      <c r="A271" s="8"/>
      <c r="B271" s="8"/>
      <c r="C271" s="8"/>
      <c r="D271" s="8"/>
      <c r="E271" s="8"/>
      <c r="F271" s="8"/>
      <c r="G271" s="8"/>
      <c r="H271" s="8"/>
    </row>
    <row r="272" spans="1:8" x14ac:dyDescent="0.2">
      <c r="A272" s="8"/>
      <c r="B272" s="8"/>
      <c r="C272" s="8"/>
      <c r="D272" s="8"/>
      <c r="E272" s="8"/>
      <c r="F272" s="8"/>
      <c r="G272" s="8"/>
      <c r="H272" s="8"/>
    </row>
    <row r="273" spans="1:8" x14ac:dyDescent="0.2">
      <c r="A273" s="8"/>
      <c r="B273" s="8"/>
      <c r="C273" s="8"/>
      <c r="D273" s="8"/>
      <c r="E273" s="8"/>
      <c r="F273" s="8"/>
      <c r="G273" s="8"/>
      <c r="H273" s="8"/>
    </row>
    <row r="274" spans="1:8" x14ac:dyDescent="0.2">
      <c r="A274" s="8"/>
      <c r="B274" s="8"/>
      <c r="C274" s="8"/>
      <c r="D274" s="8"/>
      <c r="E274" s="8"/>
      <c r="F274" s="8"/>
      <c r="G274" s="8"/>
      <c r="H274" s="8"/>
    </row>
    <row r="275" spans="1:8" x14ac:dyDescent="0.2">
      <c r="A275" s="8"/>
      <c r="B275" s="8"/>
      <c r="C275" s="8"/>
      <c r="D275" s="8"/>
      <c r="E275" s="8"/>
      <c r="F275" s="8"/>
      <c r="G275" s="8"/>
      <c r="H275" s="8"/>
    </row>
    <row r="276" spans="1:8" x14ac:dyDescent="0.2">
      <c r="A276" s="8"/>
      <c r="B276" s="8"/>
      <c r="C276" s="8"/>
      <c r="D276" s="8"/>
      <c r="E276" s="8"/>
      <c r="F276" s="8"/>
      <c r="G276" s="8"/>
      <c r="H276" s="8"/>
    </row>
    <row r="277" spans="1:8" x14ac:dyDescent="0.2">
      <c r="A277" s="8"/>
      <c r="B277" s="8"/>
      <c r="C277" s="8"/>
      <c r="D277" s="8"/>
      <c r="E277" s="8"/>
      <c r="F277" s="8"/>
      <c r="G277" s="8"/>
      <c r="H277" s="8"/>
    </row>
    <row r="278" spans="1:8" x14ac:dyDescent="0.2">
      <c r="A278" s="8"/>
      <c r="B278" s="8"/>
      <c r="C278" s="8"/>
      <c r="D278" s="8"/>
      <c r="E278" s="8"/>
      <c r="F278" s="8"/>
      <c r="G278" s="8"/>
      <c r="H278" s="8"/>
    </row>
    <row r="279" spans="1:8" x14ac:dyDescent="0.2">
      <c r="A279" s="8"/>
      <c r="B279" s="8"/>
      <c r="C279" s="8"/>
      <c r="D279" s="8"/>
      <c r="E279" s="8"/>
      <c r="F279" s="8"/>
      <c r="G279" s="8"/>
      <c r="H279" s="8"/>
    </row>
    <row r="280" spans="1:8" x14ac:dyDescent="0.2">
      <c r="A280" s="8"/>
      <c r="B280" s="8"/>
      <c r="C280" s="8"/>
      <c r="D280" s="8"/>
      <c r="E280" s="8"/>
      <c r="F280" s="8"/>
      <c r="G280" s="8"/>
      <c r="H280" s="8"/>
    </row>
    <row r="281" spans="1:8" x14ac:dyDescent="0.2">
      <c r="A281" s="8"/>
      <c r="B281" s="8"/>
      <c r="C281" s="8"/>
      <c r="D281" s="8"/>
      <c r="E281" s="8"/>
      <c r="F281" s="8"/>
      <c r="G281" s="8"/>
      <c r="H281" s="8"/>
    </row>
    <row r="282" spans="1:8" x14ac:dyDescent="0.2">
      <c r="A282" s="8"/>
      <c r="B282" s="8"/>
      <c r="C282" s="8"/>
      <c r="D282" s="8"/>
      <c r="E282" s="8"/>
      <c r="F282" s="8"/>
      <c r="G282" s="8"/>
      <c r="H282" s="8"/>
    </row>
    <row r="283" spans="1:8" x14ac:dyDescent="0.2">
      <c r="A283" s="8"/>
      <c r="B283" s="8"/>
      <c r="C283" s="8"/>
      <c r="D283" s="8"/>
      <c r="E283" s="8"/>
      <c r="F283" s="8"/>
      <c r="G283" s="8"/>
      <c r="H283" s="8"/>
    </row>
    <row r="284" spans="1:8" x14ac:dyDescent="0.2">
      <c r="A284" s="8"/>
      <c r="B284" s="8"/>
      <c r="C284" s="8"/>
      <c r="D284" s="8"/>
      <c r="E284" s="8"/>
      <c r="F284" s="8"/>
      <c r="G284" s="8"/>
      <c r="H284" s="8"/>
    </row>
    <row r="285" spans="1:8" x14ac:dyDescent="0.2">
      <c r="A285" s="8"/>
      <c r="B285" s="8"/>
      <c r="C285" s="8"/>
      <c r="D285" s="8"/>
      <c r="E285" s="8"/>
      <c r="F285" s="8"/>
      <c r="G285" s="8"/>
      <c r="H285" s="8"/>
    </row>
    <row r="286" spans="1:8" x14ac:dyDescent="0.2">
      <c r="A286" s="8"/>
      <c r="B286" s="8"/>
      <c r="C286" s="8"/>
      <c r="D286" s="8"/>
      <c r="E286" s="8"/>
      <c r="F286" s="8"/>
      <c r="G286" s="8"/>
      <c r="H286" s="8"/>
    </row>
    <row r="287" spans="1:8" x14ac:dyDescent="0.2">
      <c r="A287" s="8"/>
      <c r="B287" s="8"/>
      <c r="C287" s="8"/>
      <c r="D287" s="8"/>
      <c r="E287" s="8"/>
      <c r="F287" s="8"/>
      <c r="G287" s="8"/>
      <c r="H287" s="8"/>
    </row>
    <row r="288" spans="1:8" x14ac:dyDescent="0.2">
      <c r="A288" s="8"/>
      <c r="B288" s="8"/>
      <c r="C288" s="8"/>
      <c r="D288" s="8"/>
      <c r="E288" s="8"/>
      <c r="F288" s="8"/>
      <c r="G288" s="8"/>
      <c r="H288" s="8"/>
    </row>
    <row r="289" spans="1:8" x14ac:dyDescent="0.2">
      <c r="A289" s="8"/>
      <c r="B289" s="8"/>
      <c r="C289" s="8"/>
      <c r="D289" s="8"/>
      <c r="E289" s="8"/>
      <c r="F289" s="8"/>
      <c r="G289" s="8"/>
      <c r="H289" s="8"/>
    </row>
    <row r="290" spans="1:8" x14ac:dyDescent="0.2">
      <c r="A290" s="8"/>
      <c r="B290" s="8"/>
      <c r="C290" s="8"/>
      <c r="D290" s="8"/>
      <c r="E290" s="8"/>
      <c r="F290" s="8"/>
      <c r="G290" s="8"/>
      <c r="H290" s="8"/>
    </row>
    <row r="291" spans="1:8" x14ac:dyDescent="0.2">
      <c r="A291" s="8"/>
      <c r="B291" s="8"/>
      <c r="C291" s="8"/>
      <c r="D291" s="8"/>
      <c r="E291" s="8"/>
      <c r="F291" s="8"/>
      <c r="G291" s="8"/>
      <c r="H291" s="8"/>
    </row>
    <row r="292" spans="1:8" x14ac:dyDescent="0.2">
      <c r="A292" s="8"/>
      <c r="B292" s="8"/>
      <c r="C292" s="8"/>
      <c r="D292" s="8"/>
      <c r="E292" s="8"/>
      <c r="F292" s="8"/>
      <c r="G292" s="8"/>
      <c r="H292" s="8"/>
    </row>
    <row r="293" spans="1:8" x14ac:dyDescent="0.2">
      <c r="A293" s="8"/>
      <c r="B293" s="8"/>
      <c r="C293" s="8"/>
      <c r="D293" s="8"/>
      <c r="E293" s="8"/>
      <c r="F293" s="8"/>
      <c r="G293" s="8"/>
      <c r="H293" s="8"/>
    </row>
    <row r="294" spans="1:8" x14ac:dyDescent="0.2">
      <c r="A294" s="8"/>
      <c r="B294" s="8"/>
      <c r="C294" s="8"/>
      <c r="D294" s="8"/>
      <c r="E294" s="8"/>
      <c r="F294" s="8"/>
      <c r="G294" s="8"/>
      <c r="H294" s="8"/>
    </row>
    <row r="295" spans="1:8" x14ac:dyDescent="0.2">
      <c r="A295" s="8"/>
      <c r="B295" s="8"/>
      <c r="C295" s="8"/>
      <c r="D295" s="8"/>
      <c r="E295" s="8"/>
      <c r="F295" s="8"/>
      <c r="G295" s="8"/>
      <c r="H295" s="8"/>
    </row>
    <row r="296" spans="1:8" x14ac:dyDescent="0.2">
      <c r="A296" s="8"/>
      <c r="B296" s="8"/>
      <c r="C296" s="8"/>
      <c r="D296" s="8"/>
      <c r="E296" s="8"/>
      <c r="F296" s="8"/>
      <c r="G296" s="8"/>
      <c r="H296" s="8"/>
    </row>
    <row r="297" spans="1:8" x14ac:dyDescent="0.2">
      <c r="A297" s="8"/>
      <c r="B297" s="8"/>
      <c r="C297" s="8"/>
      <c r="D297" s="8"/>
      <c r="E297" s="8"/>
      <c r="F297" s="8"/>
      <c r="G297" s="8"/>
      <c r="H297" s="8"/>
    </row>
    <row r="298" spans="1:8" x14ac:dyDescent="0.2">
      <c r="A298" s="8"/>
      <c r="B298" s="8"/>
      <c r="C298" s="8"/>
      <c r="D298" s="8"/>
      <c r="E298" s="8"/>
      <c r="F298" s="8"/>
      <c r="G298" s="8"/>
      <c r="H298" s="8"/>
    </row>
    <row r="299" spans="1:8" x14ac:dyDescent="0.2">
      <c r="A299" s="8"/>
      <c r="B299" s="8"/>
      <c r="C299" s="8"/>
      <c r="D299" s="8"/>
      <c r="E299" s="8"/>
      <c r="F299" s="8"/>
      <c r="G299" s="8"/>
      <c r="H299" s="8"/>
    </row>
    <row r="300" spans="1:8" x14ac:dyDescent="0.2">
      <c r="A300" s="8"/>
      <c r="B300" s="8"/>
      <c r="C300" s="8"/>
      <c r="D300" s="8"/>
      <c r="E300" s="8"/>
      <c r="F300" s="8"/>
      <c r="G300" s="8"/>
      <c r="H300" s="8"/>
    </row>
    <row r="301" spans="1:8" x14ac:dyDescent="0.2">
      <c r="A301" s="8"/>
      <c r="B301" s="8"/>
      <c r="C301" s="8"/>
      <c r="D301" s="8"/>
      <c r="E301" s="8"/>
      <c r="F301" s="8"/>
      <c r="G301" s="8"/>
      <c r="H301" s="8"/>
    </row>
    <row r="302" spans="1:8" x14ac:dyDescent="0.2">
      <c r="A302" s="8"/>
      <c r="B302" s="8"/>
      <c r="C302" s="8"/>
      <c r="D302" s="8"/>
      <c r="E302" s="8"/>
      <c r="F302" s="8"/>
      <c r="G302" s="8"/>
      <c r="H302" s="8"/>
    </row>
    <row r="303" spans="1:8" x14ac:dyDescent="0.2">
      <c r="A303" s="8"/>
      <c r="B303" s="8"/>
      <c r="C303" s="8"/>
      <c r="D303" s="8"/>
      <c r="E303" s="8"/>
      <c r="F303" s="8"/>
      <c r="G303" s="8"/>
      <c r="H303" s="8"/>
    </row>
    <row r="304" spans="1:8" x14ac:dyDescent="0.2">
      <c r="A304" s="8"/>
      <c r="B304" s="8"/>
      <c r="C304" s="8"/>
      <c r="D304" s="8"/>
      <c r="E304" s="8"/>
      <c r="F304" s="8"/>
      <c r="G304" s="8"/>
      <c r="H304" s="8"/>
    </row>
    <row r="305" spans="1:8" x14ac:dyDescent="0.2">
      <c r="A305" s="8"/>
      <c r="B305" s="8"/>
      <c r="C305" s="8"/>
      <c r="D305" s="8"/>
      <c r="E305" s="8"/>
      <c r="F305" s="8"/>
      <c r="G305" s="8"/>
      <c r="H305" s="8"/>
    </row>
    <row r="306" spans="1:8" x14ac:dyDescent="0.2">
      <c r="A306" s="8"/>
      <c r="B306" s="8"/>
      <c r="C306" s="8"/>
      <c r="D306" s="8"/>
      <c r="E306" s="8"/>
      <c r="F306" s="8"/>
      <c r="G306" s="8"/>
      <c r="H306" s="8"/>
    </row>
    <row r="307" spans="1:8" x14ac:dyDescent="0.2">
      <c r="A307" s="8"/>
      <c r="B307" s="8"/>
      <c r="C307" s="8"/>
      <c r="D307" s="8"/>
      <c r="E307" s="8"/>
      <c r="F307" s="8"/>
      <c r="G307" s="8"/>
      <c r="H307" s="8"/>
    </row>
    <row r="308" spans="1:8" x14ac:dyDescent="0.2">
      <c r="A308" s="8"/>
      <c r="B308" s="8"/>
      <c r="C308" s="8"/>
      <c r="D308" s="8"/>
      <c r="E308" s="8"/>
      <c r="F308" s="8"/>
      <c r="G308" s="8"/>
      <c r="H308" s="8"/>
    </row>
    <row r="309" spans="1:8" x14ac:dyDescent="0.2">
      <c r="A309" s="8"/>
      <c r="B309" s="8"/>
      <c r="C309" s="8"/>
      <c r="D309" s="8"/>
      <c r="E309" s="8"/>
      <c r="F309" s="8"/>
      <c r="G309" s="8"/>
      <c r="H309" s="8"/>
    </row>
    <row r="310" spans="1:8" x14ac:dyDescent="0.2">
      <c r="A310" s="8"/>
      <c r="B310" s="8"/>
      <c r="C310" s="8"/>
      <c r="D310" s="8"/>
      <c r="E310" s="8"/>
      <c r="F310" s="8"/>
      <c r="G310" s="8"/>
      <c r="H310" s="8"/>
    </row>
    <row r="311" spans="1:8" x14ac:dyDescent="0.2">
      <c r="A311" s="8"/>
      <c r="B311" s="8"/>
      <c r="C311" s="8"/>
      <c r="D311" s="8"/>
      <c r="E311" s="8"/>
      <c r="F311" s="8"/>
      <c r="G311" s="8"/>
      <c r="H311" s="8"/>
    </row>
    <row r="312" spans="1:8" x14ac:dyDescent="0.2">
      <c r="A312" s="8"/>
      <c r="B312" s="8"/>
      <c r="C312" s="8"/>
      <c r="D312" s="8"/>
      <c r="E312" s="8"/>
      <c r="F312" s="8"/>
      <c r="G312" s="8"/>
      <c r="H312" s="8"/>
    </row>
    <row r="313" spans="1:8" x14ac:dyDescent="0.2">
      <c r="A313" s="8"/>
      <c r="B313" s="8"/>
      <c r="C313" s="8"/>
      <c r="D313" s="8"/>
      <c r="E313" s="8"/>
      <c r="F313" s="8"/>
      <c r="G313" s="8"/>
      <c r="H313" s="8"/>
    </row>
    <row r="314" spans="1:8" x14ac:dyDescent="0.2">
      <c r="A314" s="8"/>
      <c r="B314" s="8"/>
      <c r="C314" s="8"/>
      <c r="D314" s="8"/>
      <c r="E314" s="8"/>
      <c r="F314" s="8"/>
      <c r="G314" s="8"/>
      <c r="H314" s="8"/>
    </row>
    <row r="315" spans="1:8" x14ac:dyDescent="0.2">
      <c r="A315" s="8"/>
      <c r="B315" s="8"/>
      <c r="C315" s="8"/>
      <c r="D315" s="8"/>
      <c r="E315" s="8"/>
      <c r="F315" s="8"/>
      <c r="G315" s="8"/>
      <c r="H315" s="8"/>
    </row>
    <row r="316" spans="1:8" x14ac:dyDescent="0.2">
      <c r="A316" s="8"/>
      <c r="B316" s="8"/>
      <c r="C316" s="8"/>
      <c r="D316" s="8"/>
      <c r="E316" s="8"/>
      <c r="F316" s="8"/>
      <c r="G316" s="8"/>
      <c r="H316" s="8"/>
    </row>
    <row r="317" spans="1:8" x14ac:dyDescent="0.2">
      <c r="A317" s="8"/>
      <c r="B317" s="8"/>
      <c r="C317" s="8"/>
      <c r="D317" s="8"/>
      <c r="E317" s="8"/>
      <c r="F317" s="8"/>
      <c r="G317" s="8"/>
      <c r="H317" s="8"/>
    </row>
    <row r="318" spans="1:8" x14ac:dyDescent="0.2">
      <c r="A318" s="8"/>
      <c r="B318" s="8"/>
      <c r="C318" s="8"/>
      <c r="D318" s="8"/>
      <c r="E318" s="8"/>
      <c r="F318" s="8"/>
      <c r="G318" s="8"/>
      <c r="H318" s="8"/>
    </row>
    <row r="319" spans="1:8" x14ac:dyDescent="0.2">
      <c r="A319" s="8"/>
      <c r="B319" s="8"/>
      <c r="C319" s="8"/>
      <c r="D319" s="8"/>
      <c r="E319" s="8"/>
      <c r="F319" s="8"/>
      <c r="G319" s="8"/>
      <c r="H319" s="8"/>
    </row>
    <row r="320" spans="1:8" x14ac:dyDescent="0.2">
      <c r="A320" s="8"/>
      <c r="B320" s="8"/>
      <c r="C320" s="8"/>
      <c r="D320" s="8"/>
      <c r="E320" s="8"/>
      <c r="F320" s="8"/>
      <c r="G320" s="8"/>
      <c r="H320" s="8"/>
    </row>
    <row r="321" spans="1:8" x14ac:dyDescent="0.2">
      <c r="A321" s="8"/>
      <c r="B321" s="8"/>
      <c r="C321" s="8"/>
      <c r="D321" s="8"/>
      <c r="E321" s="8"/>
      <c r="F321" s="8"/>
      <c r="G321" s="8"/>
      <c r="H321" s="8"/>
    </row>
    <row r="322" spans="1:8" x14ac:dyDescent="0.2">
      <c r="A322" s="8"/>
      <c r="B322" s="8"/>
      <c r="C322" s="8"/>
      <c r="D322" s="8"/>
      <c r="E322" s="8"/>
      <c r="F322" s="8"/>
      <c r="G322" s="8"/>
      <c r="H322" s="8"/>
    </row>
    <row r="323" spans="1:8" x14ac:dyDescent="0.2">
      <c r="A323" s="8"/>
      <c r="B323" s="8"/>
      <c r="C323" s="8"/>
      <c r="D323" s="8"/>
      <c r="E323" s="8"/>
      <c r="F323" s="8"/>
      <c r="G323" s="8"/>
      <c r="H323" s="8"/>
    </row>
    <row r="324" spans="1:8" x14ac:dyDescent="0.2">
      <c r="A324" s="8"/>
      <c r="B324" s="8"/>
      <c r="C324" s="8"/>
      <c r="D324" s="8"/>
      <c r="E324" s="8"/>
      <c r="F324" s="8"/>
      <c r="G324" s="8"/>
      <c r="H324" s="8"/>
    </row>
    <row r="325" spans="1:8" x14ac:dyDescent="0.2">
      <c r="A325" s="8"/>
      <c r="B325" s="8"/>
      <c r="C325" s="8"/>
      <c r="D325" s="8"/>
      <c r="E325" s="8"/>
      <c r="F325" s="8"/>
      <c r="G325" s="8"/>
      <c r="H325" s="8"/>
    </row>
    <row r="326" spans="1:8" x14ac:dyDescent="0.2">
      <c r="A326" s="8"/>
      <c r="B326" s="8"/>
      <c r="C326" s="8"/>
      <c r="D326" s="8"/>
      <c r="E326" s="8"/>
      <c r="F326" s="8"/>
      <c r="G326" s="8"/>
      <c r="H326" s="8"/>
    </row>
    <row r="327" spans="1:8" x14ac:dyDescent="0.2">
      <c r="A327" s="8"/>
      <c r="B327" s="8"/>
      <c r="C327" s="8"/>
      <c r="D327" s="8"/>
      <c r="E327" s="8"/>
      <c r="F327" s="8"/>
      <c r="G327" s="8"/>
      <c r="H327" s="8"/>
    </row>
    <row r="328" spans="1:8" x14ac:dyDescent="0.2">
      <c r="A328" s="8"/>
      <c r="B328" s="8"/>
      <c r="C328" s="8"/>
      <c r="D328" s="8"/>
      <c r="E328" s="8"/>
      <c r="F328" s="8"/>
      <c r="G328" s="8"/>
      <c r="H328" s="8"/>
    </row>
    <row r="329" spans="1:8" x14ac:dyDescent="0.2">
      <c r="A329" s="8"/>
      <c r="B329" s="8"/>
      <c r="C329" s="8"/>
      <c r="D329" s="8"/>
      <c r="E329" s="8"/>
      <c r="F329" s="8"/>
      <c r="G329" s="8"/>
      <c r="H329" s="8"/>
    </row>
    <row r="330" spans="1:8" x14ac:dyDescent="0.2">
      <c r="A330" s="8"/>
      <c r="B330" s="8"/>
      <c r="C330" s="8"/>
      <c r="D330" s="8"/>
      <c r="E330" s="8"/>
      <c r="F330" s="8"/>
      <c r="G330" s="8"/>
      <c r="H330" s="8"/>
    </row>
    <row r="331" spans="1:8" x14ac:dyDescent="0.2">
      <c r="A331" s="8"/>
      <c r="B331" s="8"/>
      <c r="C331" s="8"/>
      <c r="D331" s="8"/>
      <c r="E331" s="8"/>
      <c r="F331" s="8"/>
      <c r="G331" s="8"/>
      <c r="H331" s="8"/>
    </row>
    <row r="332" spans="1:8" x14ac:dyDescent="0.2">
      <c r="A332" s="8"/>
      <c r="B332" s="8"/>
      <c r="C332" s="8"/>
      <c r="D332" s="8"/>
      <c r="E332" s="8"/>
      <c r="F332" s="8"/>
      <c r="G332" s="8"/>
      <c r="H332" s="8"/>
    </row>
    <row r="333" spans="1:8" x14ac:dyDescent="0.2">
      <c r="A333" s="8"/>
      <c r="B333" s="8"/>
      <c r="C333" s="8"/>
      <c r="D333" s="8"/>
      <c r="E333" s="8"/>
      <c r="F333" s="8"/>
      <c r="G333" s="8"/>
      <c r="H333" s="8"/>
    </row>
    <row r="334" spans="1:8" x14ac:dyDescent="0.2">
      <c r="A334" s="8"/>
      <c r="B334" s="8"/>
      <c r="C334" s="8"/>
      <c r="D334" s="8"/>
      <c r="E334" s="8"/>
      <c r="F334" s="8"/>
      <c r="G334" s="8"/>
      <c r="H334" s="8"/>
    </row>
    <row r="335" spans="1:8" x14ac:dyDescent="0.2">
      <c r="A335" s="8"/>
      <c r="B335" s="8"/>
      <c r="C335" s="8"/>
      <c r="D335" s="8"/>
      <c r="E335" s="8"/>
      <c r="F335" s="8"/>
      <c r="G335" s="8"/>
      <c r="H335" s="8"/>
    </row>
    <row r="336" spans="1:8" x14ac:dyDescent="0.2">
      <c r="A336" s="8"/>
      <c r="B336" s="8"/>
      <c r="C336" s="8"/>
      <c r="D336" s="8"/>
      <c r="E336" s="8"/>
      <c r="F336" s="8"/>
      <c r="G336" s="8"/>
      <c r="H336" s="8"/>
    </row>
    <row r="337" spans="1:8" x14ac:dyDescent="0.2">
      <c r="A337" s="8"/>
      <c r="B337" s="8"/>
      <c r="C337" s="8"/>
      <c r="D337" s="8"/>
      <c r="E337" s="8"/>
      <c r="F337" s="8"/>
      <c r="G337" s="8"/>
      <c r="H337" s="8"/>
    </row>
    <row r="338" spans="1:8" x14ac:dyDescent="0.2">
      <c r="A338" s="8"/>
      <c r="B338" s="8"/>
      <c r="C338" s="8"/>
      <c r="D338" s="8"/>
      <c r="E338" s="8"/>
      <c r="F338" s="8"/>
      <c r="G338" s="8"/>
      <c r="H338" s="8"/>
    </row>
    <row r="339" spans="1:8" x14ac:dyDescent="0.2">
      <c r="A339" s="8"/>
      <c r="B339" s="8"/>
      <c r="C339" s="8"/>
      <c r="D339" s="8"/>
      <c r="E339" s="8"/>
      <c r="F339" s="8"/>
      <c r="G339" s="8"/>
      <c r="H339" s="8"/>
    </row>
    <row r="340" spans="1:8" x14ac:dyDescent="0.2">
      <c r="A340" s="8"/>
      <c r="B340" s="8"/>
      <c r="C340" s="8"/>
      <c r="D340" s="8"/>
      <c r="E340" s="8"/>
      <c r="F340" s="8"/>
      <c r="G340" s="8"/>
      <c r="H340" s="8"/>
    </row>
    <row r="341" spans="1:8" x14ac:dyDescent="0.2">
      <c r="A341" s="8"/>
      <c r="B341" s="8"/>
      <c r="C341" s="8"/>
      <c r="D341" s="8"/>
      <c r="E341" s="8"/>
      <c r="F341" s="8"/>
      <c r="G341" s="8"/>
      <c r="H341" s="8"/>
    </row>
    <row r="342" spans="1:8" x14ac:dyDescent="0.2">
      <c r="A342" s="8"/>
      <c r="B342" s="8"/>
      <c r="C342" s="8"/>
      <c r="D342" s="8"/>
      <c r="E342" s="8"/>
      <c r="F342" s="8"/>
      <c r="G342" s="8"/>
      <c r="H342" s="8"/>
    </row>
    <row r="343" spans="1:8" x14ac:dyDescent="0.2">
      <c r="A343" s="8"/>
      <c r="B343" s="8"/>
      <c r="C343" s="8"/>
      <c r="D343" s="8"/>
      <c r="E343" s="8"/>
      <c r="F343" s="8"/>
      <c r="G343" s="8"/>
      <c r="H343" s="8"/>
    </row>
    <row r="344" spans="1:8" x14ac:dyDescent="0.2">
      <c r="A344" s="8"/>
      <c r="B344" s="8"/>
      <c r="C344" s="8"/>
      <c r="D344" s="8"/>
      <c r="E344" s="8"/>
      <c r="F344" s="8"/>
      <c r="G344" s="8"/>
      <c r="H344" s="8"/>
    </row>
    <row r="345" spans="1:8" x14ac:dyDescent="0.2">
      <c r="A345" s="8"/>
      <c r="B345" s="8"/>
      <c r="C345" s="8"/>
      <c r="D345" s="8"/>
      <c r="E345" s="8"/>
      <c r="F345" s="8"/>
      <c r="G345" s="8"/>
      <c r="H345" s="8"/>
    </row>
    <row r="346" spans="1:8" x14ac:dyDescent="0.2">
      <c r="A346" s="8"/>
      <c r="B346" s="8"/>
      <c r="C346" s="8"/>
      <c r="D346" s="8"/>
      <c r="E346" s="8"/>
      <c r="F346" s="8"/>
      <c r="G346" s="8"/>
      <c r="H346" s="8"/>
    </row>
    <row r="347" spans="1:8" x14ac:dyDescent="0.2">
      <c r="A347" s="8"/>
      <c r="B347" s="8"/>
      <c r="C347" s="8"/>
      <c r="D347" s="8"/>
      <c r="E347" s="8"/>
      <c r="F347" s="8"/>
      <c r="G347" s="8"/>
      <c r="H347" s="8"/>
    </row>
    <row r="348" spans="1:8" x14ac:dyDescent="0.2">
      <c r="A348" s="8"/>
      <c r="B348" s="8"/>
      <c r="C348" s="8"/>
      <c r="D348" s="8"/>
      <c r="E348" s="8"/>
      <c r="F348" s="8"/>
      <c r="G348" s="8"/>
      <c r="H348" s="8"/>
    </row>
    <row r="349" spans="1:8" x14ac:dyDescent="0.2">
      <c r="A349" s="8"/>
      <c r="B349" s="8"/>
      <c r="C349" s="8"/>
      <c r="D349" s="8"/>
      <c r="E349" s="8"/>
      <c r="F349" s="8"/>
      <c r="G349" s="8"/>
      <c r="H349" s="8"/>
    </row>
    <row r="350" spans="1:8" x14ac:dyDescent="0.2">
      <c r="A350" s="8"/>
      <c r="B350" s="8"/>
      <c r="C350" s="8"/>
      <c r="D350" s="8"/>
      <c r="E350" s="8"/>
      <c r="F350" s="8"/>
      <c r="G350" s="8"/>
      <c r="H350" s="8"/>
    </row>
    <row r="351" spans="1:8" x14ac:dyDescent="0.2">
      <c r="A351" s="8"/>
      <c r="B351" s="8"/>
      <c r="C351" s="8"/>
      <c r="D351" s="8"/>
      <c r="E351" s="8"/>
      <c r="F351" s="8"/>
      <c r="G351" s="8"/>
      <c r="H351" s="8"/>
    </row>
    <row r="352" spans="1:8" x14ac:dyDescent="0.2">
      <c r="A352" s="8"/>
      <c r="B352" s="8"/>
      <c r="C352" s="8"/>
      <c r="D352" s="8"/>
      <c r="E352" s="8"/>
      <c r="F352" s="8"/>
      <c r="G352" s="8"/>
      <c r="H352" s="8"/>
    </row>
    <row r="353" spans="1:8" x14ac:dyDescent="0.2">
      <c r="A353" s="8"/>
      <c r="B353" s="8"/>
      <c r="C353" s="8"/>
      <c r="D353" s="8"/>
      <c r="E353" s="8"/>
      <c r="F353" s="8"/>
      <c r="G353" s="8"/>
      <c r="H353" s="8"/>
    </row>
    <row r="354" spans="1:8" x14ac:dyDescent="0.2">
      <c r="A354" s="8"/>
      <c r="B354" s="8"/>
      <c r="C354" s="8"/>
      <c r="D354" s="8"/>
      <c r="E354" s="8"/>
      <c r="F354" s="8"/>
      <c r="G354" s="8"/>
      <c r="H354" s="8"/>
    </row>
    <row r="355" spans="1:8" x14ac:dyDescent="0.2">
      <c r="A355" s="8"/>
      <c r="B355" s="8"/>
      <c r="C355" s="8"/>
      <c r="D355" s="8"/>
      <c r="E355" s="8"/>
      <c r="F355" s="8"/>
      <c r="G355" s="8"/>
      <c r="H355" s="8"/>
    </row>
    <row r="356" spans="1:8" x14ac:dyDescent="0.2">
      <c r="A356" s="8"/>
      <c r="B356" s="8"/>
      <c r="C356" s="8"/>
      <c r="D356" s="8"/>
      <c r="E356" s="8"/>
      <c r="F356" s="8"/>
      <c r="G356" s="8"/>
      <c r="H356" s="8"/>
    </row>
    <row r="357" spans="1:8" x14ac:dyDescent="0.2">
      <c r="A357" s="8"/>
      <c r="B357" s="8"/>
      <c r="C357" s="8"/>
      <c r="D357" s="8"/>
      <c r="E357" s="8"/>
      <c r="F357" s="8"/>
      <c r="G357" s="8"/>
      <c r="H357" s="8"/>
    </row>
    <row r="358" spans="1:8" x14ac:dyDescent="0.2">
      <c r="A358" s="8"/>
      <c r="B358" s="8"/>
      <c r="C358" s="8"/>
      <c r="D358" s="8"/>
      <c r="E358" s="8"/>
      <c r="F358" s="8"/>
      <c r="G358" s="8"/>
      <c r="H358" s="8"/>
    </row>
    <row r="359" spans="1:8" x14ac:dyDescent="0.2">
      <c r="A359" s="8"/>
      <c r="B359" s="8"/>
      <c r="C359" s="8"/>
      <c r="D359" s="8"/>
      <c r="E359" s="8"/>
      <c r="F359" s="8"/>
      <c r="G359" s="8"/>
      <c r="H359" s="8"/>
    </row>
    <row r="360" spans="1:8" x14ac:dyDescent="0.2">
      <c r="A360" s="8"/>
      <c r="B360" s="8"/>
      <c r="C360" s="8"/>
      <c r="D360" s="8"/>
      <c r="E360" s="8"/>
      <c r="F360" s="8"/>
      <c r="G360" s="8"/>
      <c r="H360" s="8"/>
    </row>
    <row r="361" spans="1:8" x14ac:dyDescent="0.2">
      <c r="A361" s="8"/>
      <c r="B361" s="8"/>
      <c r="C361" s="8"/>
      <c r="D361" s="8"/>
      <c r="E361" s="8"/>
      <c r="F361" s="8"/>
      <c r="G361" s="8"/>
      <c r="H361" s="8"/>
    </row>
    <row r="362" spans="1:8" x14ac:dyDescent="0.2">
      <c r="A362" s="8"/>
      <c r="B362" s="8"/>
      <c r="C362" s="8"/>
      <c r="D362" s="8"/>
      <c r="E362" s="8"/>
      <c r="F362" s="8"/>
      <c r="G362" s="8"/>
      <c r="H362" s="8"/>
    </row>
    <row r="363" spans="1:8" x14ac:dyDescent="0.2">
      <c r="A363" s="8"/>
      <c r="B363" s="8"/>
      <c r="C363" s="8"/>
      <c r="D363" s="8"/>
      <c r="E363" s="8"/>
      <c r="F363" s="8"/>
      <c r="G363" s="8"/>
      <c r="H363" s="8"/>
    </row>
    <row r="364" spans="1:8" x14ac:dyDescent="0.2">
      <c r="A364" s="8"/>
      <c r="B364" s="8"/>
      <c r="C364" s="8"/>
      <c r="D364" s="8"/>
      <c r="E364" s="8"/>
      <c r="F364" s="8"/>
      <c r="G364" s="8"/>
      <c r="H364" s="8"/>
    </row>
    <row r="365" spans="1:8" x14ac:dyDescent="0.2">
      <c r="A365" s="8"/>
      <c r="B365" s="8"/>
      <c r="C365" s="8"/>
      <c r="D365" s="8"/>
      <c r="E365" s="8"/>
      <c r="F365" s="8"/>
      <c r="G365" s="8"/>
      <c r="H365" s="8"/>
    </row>
    <row r="366" spans="1:8" x14ac:dyDescent="0.2">
      <c r="A366" s="8"/>
      <c r="B366" s="8"/>
      <c r="C366" s="8"/>
      <c r="D366" s="8"/>
      <c r="E366" s="8"/>
      <c r="F366" s="8"/>
      <c r="G366" s="8"/>
      <c r="H366" s="8"/>
    </row>
    <row r="367" spans="1:8" x14ac:dyDescent="0.2">
      <c r="A367" s="8"/>
      <c r="B367" s="8"/>
      <c r="C367" s="8"/>
      <c r="D367" s="8"/>
      <c r="E367" s="8"/>
      <c r="F367" s="8"/>
      <c r="G367" s="8"/>
      <c r="H367" s="8"/>
    </row>
    <row r="368" spans="1:8" x14ac:dyDescent="0.2">
      <c r="A368" s="8"/>
      <c r="B368" s="8"/>
      <c r="C368" s="8"/>
      <c r="D368" s="8"/>
      <c r="E368" s="8"/>
      <c r="F368" s="8"/>
      <c r="G368" s="8"/>
      <c r="H368" s="8"/>
    </row>
    <row r="369" spans="1:8" x14ac:dyDescent="0.2">
      <c r="A369" s="8"/>
      <c r="B369" s="8"/>
      <c r="C369" s="8"/>
      <c r="D369" s="8"/>
      <c r="E369" s="8"/>
      <c r="F369" s="8"/>
      <c r="G369" s="8"/>
      <c r="H369" s="8"/>
    </row>
    <row r="370" spans="1:8" x14ac:dyDescent="0.2">
      <c r="A370" s="8"/>
      <c r="B370" s="8"/>
      <c r="C370" s="8"/>
      <c r="D370" s="8"/>
      <c r="E370" s="8"/>
      <c r="F370" s="8"/>
      <c r="G370" s="8"/>
      <c r="H370" s="8"/>
    </row>
    <row r="371" spans="1:8" x14ac:dyDescent="0.2">
      <c r="A371" s="8"/>
      <c r="B371" s="8"/>
      <c r="C371" s="8"/>
      <c r="D371" s="8"/>
      <c r="E371" s="8"/>
      <c r="F371" s="8"/>
      <c r="G371" s="8"/>
      <c r="H371" s="8"/>
    </row>
    <row r="372" spans="1:8" x14ac:dyDescent="0.2">
      <c r="A372" s="8"/>
      <c r="B372" s="8"/>
      <c r="C372" s="8"/>
      <c r="D372" s="8"/>
      <c r="E372" s="8"/>
      <c r="F372" s="8"/>
      <c r="G372" s="8"/>
      <c r="H372" s="8"/>
    </row>
    <row r="373" spans="1:8" x14ac:dyDescent="0.2">
      <c r="A373" s="8"/>
      <c r="B373" s="8"/>
      <c r="C373" s="8"/>
      <c r="D373" s="8"/>
      <c r="E373" s="8"/>
      <c r="F373" s="8"/>
      <c r="G373" s="8"/>
      <c r="H373" s="8"/>
    </row>
    <row r="374" spans="1:8" x14ac:dyDescent="0.2">
      <c r="A374" s="8"/>
      <c r="B374" s="8"/>
      <c r="C374" s="8"/>
      <c r="D374" s="8"/>
      <c r="E374" s="8"/>
      <c r="F374" s="8"/>
      <c r="G374" s="8"/>
      <c r="H374" s="8"/>
    </row>
    <row r="375" spans="1:8" x14ac:dyDescent="0.2">
      <c r="A375" s="8"/>
      <c r="B375" s="8"/>
      <c r="C375" s="8"/>
      <c r="D375" s="8"/>
      <c r="E375" s="8"/>
      <c r="F375" s="8"/>
      <c r="G375" s="8"/>
      <c r="H375" s="8"/>
    </row>
    <row r="376" spans="1:8" x14ac:dyDescent="0.2">
      <c r="A376" s="8"/>
      <c r="B376" s="8"/>
      <c r="C376" s="8"/>
      <c r="D376" s="8"/>
      <c r="E376" s="8"/>
      <c r="F376" s="8"/>
      <c r="G376" s="8"/>
      <c r="H376" s="8"/>
    </row>
    <row r="377" spans="1:8" x14ac:dyDescent="0.2">
      <c r="A377" s="8"/>
      <c r="B377" s="8"/>
      <c r="C377" s="8"/>
      <c r="D377" s="8"/>
      <c r="E377" s="8"/>
      <c r="F377" s="8"/>
      <c r="G377" s="8"/>
      <c r="H377" s="8"/>
    </row>
    <row r="378" spans="1:8" x14ac:dyDescent="0.2">
      <c r="A378" s="8"/>
      <c r="B378" s="8"/>
      <c r="C378" s="8"/>
      <c r="D378" s="8"/>
      <c r="E378" s="8"/>
      <c r="F378" s="8"/>
      <c r="G378" s="8"/>
      <c r="H378" s="8"/>
    </row>
    <row r="379" spans="1:8" x14ac:dyDescent="0.2">
      <c r="A379" s="8"/>
      <c r="B379" s="8"/>
      <c r="C379" s="8"/>
      <c r="D379" s="8"/>
      <c r="E379" s="8"/>
      <c r="F379" s="8"/>
      <c r="G379" s="8"/>
      <c r="H379" s="8"/>
    </row>
    <row r="380" spans="1:8" x14ac:dyDescent="0.2">
      <c r="A380" s="8"/>
      <c r="B380" s="8"/>
      <c r="C380" s="8"/>
      <c r="D380" s="8"/>
      <c r="E380" s="8"/>
      <c r="F380" s="8"/>
      <c r="G380" s="8"/>
      <c r="H380" s="8"/>
    </row>
    <row r="381" spans="1:8" x14ac:dyDescent="0.2">
      <c r="A381" s="8"/>
      <c r="B381" s="8"/>
      <c r="C381" s="8"/>
      <c r="D381" s="8"/>
      <c r="E381" s="8"/>
      <c r="F381" s="8"/>
      <c r="G381" s="8"/>
      <c r="H381" s="8"/>
    </row>
    <row r="382" spans="1:8" x14ac:dyDescent="0.2">
      <c r="A382" s="8"/>
      <c r="B382" s="8"/>
      <c r="C382" s="8"/>
      <c r="D382" s="8"/>
      <c r="E382" s="8"/>
      <c r="F382" s="8"/>
      <c r="G382" s="8"/>
      <c r="H382" s="8"/>
    </row>
    <row r="383" spans="1:8" x14ac:dyDescent="0.2">
      <c r="A383" s="8"/>
      <c r="B383" s="8"/>
      <c r="C383" s="8"/>
      <c r="D383" s="8"/>
      <c r="E383" s="8"/>
      <c r="F383" s="8"/>
      <c r="G383" s="8"/>
      <c r="H383" s="8"/>
    </row>
    <row r="384" spans="1:8" x14ac:dyDescent="0.2">
      <c r="A384" s="8"/>
      <c r="B384" s="8"/>
      <c r="C384" s="8"/>
      <c r="D384" s="8"/>
      <c r="E384" s="8"/>
      <c r="F384" s="8"/>
      <c r="G384" s="8"/>
      <c r="H384" s="8"/>
    </row>
    <row r="385" spans="1:8" x14ac:dyDescent="0.2">
      <c r="A385" s="8"/>
      <c r="B385" s="8"/>
      <c r="C385" s="8"/>
      <c r="D385" s="8"/>
      <c r="E385" s="8"/>
      <c r="F385" s="8"/>
      <c r="G385" s="8"/>
      <c r="H385" s="8"/>
    </row>
    <row r="386" spans="1:8" x14ac:dyDescent="0.2">
      <c r="A386" s="8"/>
      <c r="B386" s="8"/>
      <c r="C386" s="8"/>
      <c r="D386" s="8"/>
      <c r="E386" s="8"/>
      <c r="F386" s="8"/>
      <c r="G386" s="8"/>
      <c r="H386" s="8"/>
    </row>
    <row r="387" spans="1:8" x14ac:dyDescent="0.2">
      <c r="A387" s="8"/>
      <c r="B387" s="8"/>
      <c r="C387" s="8"/>
      <c r="D387" s="8"/>
      <c r="E387" s="8"/>
      <c r="F387" s="8"/>
      <c r="G387" s="8"/>
      <c r="H387" s="8"/>
    </row>
    <row r="388" spans="1:8" x14ac:dyDescent="0.2">
      <c r="A388" s="8"/>
      <c r="B388" s="8"/>
      <c r="C388" s="8"/>
      <c r="D388" s="8"/>
      <c r="E388" s="8"/>
      <c r="F388" s="8"/>
      <c r="G388" s="8"/>
      <c r="H388" s="8"/>
    </row>
    <row r="389" spans="1:8" x14ac:dyDescent="0.2">
      <c r="A389" s="8"/>
      <c r="B389" s="8"/>
      <c r="C389" s="8"/>
      <c r="D389" s="8"/>
      <c r="E389" s="8"/>
      <c r="F389" s="8"/>
      <c r="G389" s="8"/>
      <c r="H389" s="8"/>
    </row>
    <row r="390" spans="1:8" x14ac:dyDescent="0.2">
      <c r="A390" s="8"/>
      <c r="B390" s="8"/>
      <c r="C390" s="8"/>
      <c r="D390" s="8"/>
      <c r="E390" s="8"/>
      <c r="F390" s="8"/>
      <c r="G390" s="8"/>
      <c r="H390" s="8"/>
    </row>
    <row r="391" spans="1:8" x14ac:dyDescent="0.2">
      <c r="A391" s="8"/>
      <c r="B391" s="8"/>
      <c r="C391" s="8"/>
      <c r="D391" s="8"/>
      <c r="E391" s="8"/>
      <c r="F391" s="8"/>
      <c r="G391" s="8"/>
      <c r="H391" s="8"/>
    </row>
    <row r="392" spans="1:8" x14ac:dyDescent="0.2">
      <c r="A392" s="8"/>
      <c r="B392" s="8"/>
      <c r="C392" s="8"/>
      <c r="D392" s="8"/>
      <c r="E392" s="8"/>
      <c r="F392" s="8"/>
      <c r="G392" s="8"/>
      <c r="H392" s="8"/>
    </row>
    <row r="393" spans="1:8" x14ac:dyDescent="0.2">
      <c r="A393" s="8"/>
      <c r="B393" s="8"/>
      <c r="C393" s="8"/>
      <c r="D393" s="8"/>
      <c r="E393" s="8"/>
      <c r="F393" s="8"/>
      <c r="G393" s="8"/>
      <c r="H393" s="8"/>
    </row>
    <row r="394" spans="1:8" x14ac:dyDescent="0.2">
      <c r="A394" s="8"/>
      <c r="B394" s="8"/>
      <c r="C394" s="8"/>
      <c r="D394" s="8"/>
      <c r="E394" s="8"/>
      <c r="F394" s="8"/>
      <c r="G394" s="8"/>
      <c r="H394" s="8"/>
    </row>
    <row r="395" spans="1:8" x14ac:dyDescent="0.2">
      <c r="A395" s="8"/>
      <c r="B395" s="8"/>
      <c r="C395" s="8"/>
      <c r="D395" s="8"/>
      <c r="E395" s="8"/>
      <c r="F395" s="8"/>
      <c r="G395" s="8"/>
      <c r="H395" s="8"/>
    </row>
    <row r="396" spans="1:8" x14ac:dyDescent="0.2">
      <c r="A396" s="8"/>
      <c r="B396" s="8"/>
      <c r="C396" s="8"/>
      <c r="D396" s="8"/>
      <c r="E396" s="8"/>
      <c r="F396" s="8"/>
      <c r="G396" s="8"/>
      <c r="H396" s="8"/>
    </row>
    <row r="397" spans="1:8" x14ac:dyDescent="0.2">
      <c r="A397" s="8"/>
      <c r="B397" s="8"/>
      <c r="C397" s="8"/>
      <c r="D397" s="8"/>
      <c r="E397" s="8"/>
      <c r="F397" s="8"/>
      <c r="G397" s="8"/>
      <c r="H397" s="8"/>
    </row>
    <row r="398" spans="1:8" x14ac:dyDescent="0.2">
      <c r="A398" s="8"/>
      <c r="B398" s="8"/>
      <c r="C398" s="8"/>
      <c r="D398" s="8"/>
      <c r="E398" s="8"/>
      <c r="F398" s="8"/>
      <c r="G398" s="8"/>
      <c r="H398" s="8"/>
    </row>
    <row r="399" spans="1:8" x14ac:dyDescent="0.2">
      <c r="A399" s="8"/>
      <c r="B399" s="8"/>
      <c r="C399" s="8"/>
      <c r="D399" s="8"/>
      <c r="E399" s="8"/>
      <c r="F399" s="8"/>
      <c r="G399" s="8"/>
      <c r="H399" s="8"/>
    </row>
    <row r="400" spans="1:8" x14ac:dyDescent="0.2">
      <c r="A400" s="8"/>
      <c r="B400" s="8"/>
      <c r="C400" s="8"/>
      <c r="D400" s="8"/>
      <c r="E400" s="8"/>
      <c r="F400" s="8"/>
      <c r="G400" s="8"/>
      <c r="H400" s="8"/>
    </row>
    <row r="401" spans="1:8" x14ac:dyDescent="0.2">
      <c r="A401" s="8"/>
      <c r="B401" s="8"/>
      <c r="C401" s="8"/>
      <c r="D401" s="8"/>
      <c r="E401" s="8"/>
      <c r="F401" s="8"/>
      <c r="G401" s="8"/>
      <c r="H401" s="8"/>
    </row>
    <row r="402" spans="1:8" x14ac:dyDescent="0.2">
      <c r="A402" s="8"/>
      <c r="B402" s="8"/>
      <c r="C402" s="8"/>
      <c r="D402" s="8"/>
      <c r="E402" s="8"/>
      <c r="F402" s="8"/>
      <c r="G402" s="8"/>
      <c r="H402" s="8"/>
    </row>
    <row r="403" spans="1:8" x14ac:dyDescent="0.2">
      <c r="A403" s="8"/>
      <c r="B403" s="8"/>
      <c r="C403" s="8"/>
      <c r="D403" s="8"/>
      <c r="E403" s="8"/>
      <c r="F403" s="8"/>
      <c r="G403" s="8"/>
      <c r="H403" s="8"/>
    </row>
    <row r="404" spans="1:8" x14ac:dyDescent="0.2">
      <c r="A404" s="8"/>
      <c r="B404" s="8"/>
      <c r="C404" s="8"/>
      <c r="D404" s="8"/>
      <c r="E404" s="8"/>
      <c r="F404" s="8"/>
      <c r="G404" s="8"/>
      <c r="H404" s="8"/>
    </row>
    <row r="405" spans="1:8" x14ac:dyDescent="0.2">
      <c r="A405" s="8"/>
      <c r="B405" s="8"/>
      <c r="C405" s="8"/>
      <c r="D405" s="8"/>
      <c r="E405" s="8"/>
      <c r="F405" s="8"/>
      <c r="G405" s="8"/>
      <c r="H405" s="8"/>
    </row>
    <row r="406" spans="1:8" x14ac:dyDescent="0.2">
      <c r="A406" s="8"/>
      <c r="B406" s="8"/>
      <c r="C406" s="8"/>
      <c r="D406" s="8"/>
      <c r="E406" s="8"/>
      <c r="F406" s="8"/>
      <c r="G406" s="8"/>
      <c r="H406" s="8"/>
    </row>
    <row r="407" spans="1:8" x14ac:dyDescent="0.2">
      <c r="A407" s="8"/>
      <c r="B407" s="8"/>
      <c r="C407" s="8"/>
      <c r="D407" s="8"/>
      <c r="E407" s="8"/>
      <c r="F407" s="8"/>
      <c r="G407" s="8"/>
      <c r="H407" s="8"/>
    </row>
    <row r="408" spans="1:8" x14ac:dyDescent="0.2">
      <c r="A408" s="8"/>
      <c r="B408" s="8"/>
      <c r="C408" s="8"/>
      <c r="D408" s="8"/>
      <c r="E408" s="8"/>
      <c r="F408" s="8"/>
      <c r="G408" s="8"/>
      <c r="H408" s="8"/>
    </row>
    <row r="409" spans="1:8" x14ac:dyDescent="0.2">
      <c r="A409" s="8"/>
      <c r="B409" s="8"/>
      <c r="C409" s="8"/>
      <c r="D409" s="8"/>
      <c r="E409" s="8"/>
      <c r="F409" s="8"/>
      <c r="G409" s="8"/>
      <c r="H409" s="8"/>
    </row>
    <row r="410" spans="1:8" x14ac:dyDescent="0.2">
      <c r="A410" s="8"/>
      <c r="B410" s="8"/>
      <c r="C410" s="8"/>
      <c r="D410" s="8"/>
      <c r="E410" s="8"/>
      <c r="F410" s="8"/>
      <c r="G410" s="8"/>
      <c r="H410" s="8"/>
    </row>
    <row r="411" spans="1:8" x14ac:dyDescent="0.2">
      <c r="A411" s="8"/>
      <c r="B411" s="8"/>
      <c r="C411" s="8"/>
      <c r="D411" s="8"/>
      <c r="E411" s="8"/>
      <c r="F411" s="8"/>
      <c r="G411" s="8"/>
      <c r="H411" s="8"/>
    </row>
    <row r="412" spans="1:8" x14ac:dyDescent="0.2">
      <c r="A412" s="8"/>
      <c r="B412" s="8"/>
      <c r="C412" s="8"/>
      <c r="D412" s="8"/>
      <c r="E412" s="8"/>
      <c r="F412" s="8"/>
      <c r="G412" s="8"/>
      <c r="H412" s="8"/>
    </row>
    <row r="413" spans="1:8" x14ac:dyDescent="0.2">
      <c r="A413" s="8"/>
      <c r="B413" s="8"/>
      <c r="C413" s="8"/>
      <c r="D413" s="8"/>
      <c r="E413" s="8"/>
      <c r="F413" s="8"/>
      <c r="G413" s="8"/>
      <c r="H413" s="8"/>
    </row>
    <row r="414" spans="1:8" x14ac:dyDescent="0.2">
      <c r="A414" s="8"/>
      <c r="B414" s="8"/>
      <c r="C414" s="8"/>
      <c r="D414" s="8"/>
      <c r="E414" s="8"/>
      <c r="F414" s="8"/>
      <c r="G414" s="8"/>
      <c r="H414" s="8"/>
    </row>
    <row r="415" spans="1:8" x14ac:dyDescent="0.2">
      <c r="A415" s="8"/>
      <c r="B415" s="8"/>
      <c r="C415" s="8"/>
      <c r="D415" s="8"/>
      <c r="E415" s="8"/>
      <c r="F415" s="8"/>
      <c r="G415" s="8"/>
      <c r="H415" s="8"/>
    </row>
    <row r="416" spans="1:8" x14ac:dyDescent="0.2">
      <c r="A416" s="8"/>
      <c r="B416" s="8"/>
      <c r="C416" s="8"/>
      <c r="D416" s="8"/>
      <c r="E416" s="8"/>
      <c r="F416" s="8"/>
      <c r="G416" s="8"/>
      <c r="H416" s="8"/>
    </row>
    <row r="417" spans="1:8" x14ac:dyDescent="0.2">
      <c r="A417" s="8"/>
      <c r="B417" s="8"/>
      <c r="C417" s="8"/>
      <c r="D417" s="8"/>
      <c r="E417" s="8"/>
      <c r="F417" s="8"/>
      <c r="G417" s="8"/>
      <c r="H417" s="8"/>
    </row>
    <row r="418" spans="1:8" x14ac:dyDescent="0.2">
      <c r="A418" s="8"/>
      <c r="B418" s="8"/>
      <c r="C418" s="8"/>
      <c r="D418" s="8"/>
      <c r="E418" s="8"/>
      <c r="F418" s="8"/>
      <c r="G418" s="8"/>
      <c r="H418" s="8"/>
    </row>
    <row r="419" spans="1:8" x14ac:dyDescent="0.2">
      <c r="A419" s="8"/>
      <c r="B419" s="8"/>
      <c r="C419" s="8"/>
      <c r="D419" s="8"/>
      <c r="E419" s="8"/>
      <c r="F419" s="8"/>
      <c r="G419" s="8"/>
      <c r="H419" s="8"/>
    </row>
    <row r="420" spans="1:8" x14ac:dyDescent="0.2">
      <c r="A420" s="8"/>
      <c r="B420" s="8"/>
      <c r="C420" s="8"/>
      <c r="D420" s="8"/>
      <c r="E420" s="8"/>
      <c r="F420" s="8"/>
      <c r="G420" s="8"/>
      <c r="H420" s="8"/>
    </row>
    <row r="421" spans="1:8" x14ac:dyDescent="0.2">
      <c r="A421" s="8"/>
      <c r="B421" s="8"/>
      <c r="C421" s="8"/>
      <c r="D421" s="8"/>
      <c r="E421" s="8"/>
      <c r="F421" s="8"/>
      <c r="G421" s="8"/>
      <c r="H421" s="8"/>
    </row>
    <row r="422" spans="1:8" x14ac:dyDescent="0.2">
      <c r="A422" s="8"/>
      <c r="B422" s="8"/>
      <c r="C422" s="8"/>
      <c r="D422" s="8"/>
      <c r="E422" s="8"/>
      <c r="F422" s="8"/>
      <c r="G422" s="8"/>
      <c r="H422" s="8"/>
    </row>
    <row r="423" spans="1:8" x14ac:dyDescent="0.2">
      <c r="A423" s="8"/>
      <c r="B423" s="8"/>
      <c r="C423" s="8"/>
      <c r="D423" s="8"/>
      <c r="E423" s="8"/>
      <c r="F423" s="8"/>
      <c r="G423" s="8"/>
      <c r="H423" s="8"/>
    </row>
    <row r="424" spans="1:8" x14ac:dyDescent="0.2">
      <c r="A424" s="8"/>
      <c r="B424" s="8"/>
      <c r="C424" s="8"/>
      <c r="D424" s="8"/>
      <c r="E424" s="8"/>
      <c r="F424" s="8"/>
      <c r="G424" s="8"/>
      <c r="H424" s="8"/>
    </row>
    <row r="425" spans="1:8" x14ac:dyDescent="0.2">
      <c r="A425" s="8"/>
      <c r="B425" s="8"/>
      <c r="C425" s="8"/>
      <c r="D425" s="8"/>
      <c r="E425" s="8"/>
      <c r="F425" s="8"/>
      <c r="G425" s="8"/>
      <c r="H425" s="8"/>
    </row>
    <row r="426" spans="1:8" x14ac:dyDescent="0.2">
      <c r="A426" s="8"/>
      <c r="B426" s="8"/>
      <c r="C426" s="8"/>
      <c r="D426" s="8"/>
      <c r="E426" s="8"/>
      <c r="F426" s="8"/>
      <c r="G426" s="8"/>
      <c r="H426" s="8"/>
    </row>
    <row r="427" spans="1:8" x14ac:dyDescent="0.2">
      <c r="A427" s="8"/>
      <c r="B427" s="8"/>
      <c r="C427" s="8"/>
      <c r="D427" s="8"/>
      <c r="E427" s="8"/>
      <c r="F427" s="8"/>
      <c r="G427" s="8"/>
      <c r="H427" s="8"/>
    </row>
    <row r="428" spans="1:8" x14ac:dyDescent="0.2">
      <c r="A428" s="8"/>
      <c r="B428" s="8"/>
      <c r="C428" s="8"/>
      <c r="D428" s="8"/>
      <c r="E428" s="8"/>
      <c r="F428" s="8"/>
      <c r="G428" s="8"/>
      <c r="H428" s="8"/>
    </row>
    <row r="429" spans="1:8" x14ac:dyDescent="0.2">
      <c r="A429" s="8"/>
      <c r="B429" s="8"/>
      <c r="C429" s="8"/>
      <c r="D429" s="8"/>
      <c r="E429" s="8"/>
      <c r="F429" s="8"/>
      <c r="G429" s="8"/>
      <c r="H429" s="8"/>
    </row>
    <row r="430" spans="1:8" x14ac:dyDescent="0.2">
      <c r="A430" s="8"/>
      <c r="B430" s="8"/>
      <c r="C430" s="8"/>
      <c r="D430" s="8"/>
      <c r="E430" s="8"/>
      <c r="F430" s="8"/>
      <c r="G430" s="8"/>
      <c r="H430" s="8"/>
    </row>
    <row r="431" spans="1:8" x14ac:dyDescent="0.2">
      <c r="A431" s="8"/>
      <c r="B431" s="8"/>
      <c r="C431" s="8"/>
      <c r="D431" s="8"/>
      <c r="E431" s="8"/>
      <c r="F431" s="8"/>
      <c r="G431" s="8"/>
      <c r="H431" s="8"/>
    </row>
    <row r="432" spans="1:8" x14ac:dyDescent="0.2">
      <c r="A432" s="8"/>
      <c r="B432" s="8"/>
      <c r="C432" s="8"/>
      <c r="D432" s="8"/>
      <c r="E432" s="8"/>
      <c r="F432" s="8"/>
      <c r="G432" s="8"/>
      <c r="H432" s="8"/>
    </row>
    <row r="433" spans="1:8" x14ac:dyDescent="0.2">
      <c r="A433" s="8"/>
      <c r="B433" s="8"/>
      <c r="C433" s="8"/>
      <c r="D433" s="8"/>
      <c r="E433" s="8"/>
      <c r="F433" s="8"/>
      <c r="G433" s="8"/>
      <c r="H433" s="8"/>
    </row>
    <row r="434" spans="1:8" x14ac:dyDescent="0.2">
      <c r="A434" s="8"/>
      <c r="B434" s="8"/>
      <c r="C434" s="8"/>
      <c r="D434" s="8"/>
      <c r="E434" s="8"/>
      <c r="F434" s="8"/>
      <c r="G434" s="8"/>
      <c r="H434" s="8"/>
    </row>
    <row r="435" spans="1:8" x14ac:dyDescent="0.2">
      <c r="A435" s="8"/>
      <c r="B435" s="8"/>
      <c r="C435" s="8"/>
      <c r="D435" s="8"/>
      <c r="E435" s="8"/>
      <c r="F435" s="8"/>
      <c r="G435" s="8"/>
      <c r="H435" s="8"/>
    </row>
    <row r="436" spans="1:8" x14ac:dyDescent="0.2">
      <c r="A436" s="8"/>
      <c r="B436" s="8"/>
      <c r="C436" s="8"/>
      <c r="D436" s="8"/>
      <c r="E436" s="8"/>
      <c r="F436" s="8"/>
      <c r="G436" s="8"/>
      <c r="H436" s="8"/>
    </row>
    <row r="437" spans="1:8" x14ac:dyDescent="0.2">
      <c r="A437" s="8"/>
      <c r="B437" s="8"/>
      <c r="C437" s="8"/>
      <c r="D437" s="8"/>
      <c r="E437" s="8"/>
      <c r="F437" s="8"/>
      <c r="G437" s="8"/>
      <c r="H437" s="8"/>
    </row>
    <row r="438" spans="1:8" x14ac:dyDescent="0.2">
      <c r="A438" s="8"/>
      <c r="B438" s="8"/>
      <c r="C438" s="8"/>
      <c r="D438" s="8"/>
      <c r="E438" s="8"/>
      <c r="F438" s="8"/>
      <c r="G438" s="8"/>
      <c r="H438" s="8"/>
    </row>
    <row r="439" spans="1:8" x14ac:dyDescent="0.2">
      <c r="A439" s="8"/>
      <c r="B439" s="8"/>
      <c r="C439" s="8"/>
      <c r="D439" s="8"/>
      <c r="E439" s="8"/>
      <c r="F439" s="8"/>
      <c r="G439" s="8"/>
      <c r="H439" s="8"/>
    </row>
    <row r="440" spans="1:8" x14ac:dyDescent="0.2">
      <c r="A440" s="8"/>
      <c r="B440" s="8"/>
      <c r="C440" s="8"/>
      <c r="D440" s="8"/>
      <c r="E440" s="8"/>
      <c r="F440" s="8"/>
      <c r="G440" s="8"/>
      <c r="H440" s="8"/>
    </row>
    <row r="441" spans="1:8" x14ac:dyDescent="0.2">
      <c r="A441" s="8"/>
      <c r="B441" s="8"/>
      <c r="C441" s="8"/>
      <c r="D441" s="8"/>
      <c r="E441" s="8"/>
      <c r="F441" s="8"/>
      <c r="G441" s="8"/>
      <c r="H441" s="8"/>
    </row>
    <row r="442" spans="1:8" x14ac:dyDescent="0.2">
      <c r="A442" s="8"/>
      <c r="B442" s="8"/>
      <c r="C442" s="8"/>
      <c r="D442" s="8"/>
      <c r="E442" s="8"/>
      <c r="F442" s="8"/>
      <c r="G442" s="8"/>
      <c r="H442" s="8"/>
    </row>
    <row r="443" spans="1:8" x14ac:dyDescent="0.2">
      <c r="A443" s="8"/>
      <c r="B443" s="8"/>
      <c r="C443" s="8"/>
      <c r="D443" s="8"/>
      <c r="E443" s="8"/>
      <c r="F443" s="8"/>
      <c r="G443" s="8"/>
      <c r="H443" s="8"/>
    </row>
    <row r="444" spans="1:8" x14ac:dyDescent="0.2">
      <c r="A444" s="8"/>
      <c r="B444" s="8"/>
      <c r="C444" s="8"/>
      <c r="D444" s="8"/>
      <c r="E444" s="8"/>
      <c r="F444" s="8"/>
      <c r="G444" s="8"/>
      <c r="H444" s="8"/>
    </row>
    <row r="445" spans="1:8" x14ac:dyDescent="0.2">
      <c r="A445" s="8"/>
      <c r="B445" s="8"/>
      <c r="C445" s="8"/>
      <c r="D445" s="8"/>
      <c r="E445" s="8"/>
      <c r="F445" s="8"/>
      <c r="G445" s="8"/>
      <c r="H445" s="8"/>
    </row>
    <row r="446" spans="1:8" x14ac:dyDescent="0.2">
      <c r="A446" s="8"/>
      <c r="B446" s="8"/>
      <c r="C446" s="8"/>
      <c r="D446" s="8"/>
      <c r="E446" s="8"/>
      <c r="F446" s="8"/>
      <c r="G446" s="8"/>
      <c r="H446" s="8"/>
    </row>
    <row r="447" spans="1:8" x14ac:dyDescent="0.2">
      <c r="A447" s="8"/>
      <c r="B447" s="8"/>
      <c r="C447" s="8"/>
      <c r="D447" s="8"/>
      <c r="E447" s="8"/>
      <c r="F447" s="8"/>
      <c r="G447" s="8"/>
      <c r="H447" s="8"/>
    </row>
    <row r="448" spans="1:8" x14ac:dyDescent="0.2">
      <c r="A448" s="8"/>
      <c r="B448" s="8"/>
      <c r="C448" s="8"/>
      <c r="D448" s="8"/>
      <c r="E448" s="8"/>
      <c r="F448" s="8"/>
      <c r="G448" s="8"/>
      <c r="H448" s="8"/>
    </row>
    <row r="449" spans="1:8" x14ac:dyDescent="0.2">
      <c r="A449" s="8"/>
      <c r="B449" s="8"/>
      <c r="C449" s="8"/>
      <c r="D449" s="8"/>
      <c r="E449" s="8"/>
      <c r="F449" s="8"/>
      <c r="G449" s="8"/>
      <c r="H449" s="8"/>
    </row>
    <row r="450" spans="1:8" x14ac:dyDescent="0.2">
      <c r="A450" s="8"/>
      <c r="B450" s="8"/>
      <c r="C450" s="8"/>
      <c r="D450" s="8"/>
      <c r="E450" s="8"/>
      <c r="F450" s="8"/>
      <c r="G450" s="8"/>
      <c r="H450" s="8"/>
    </row>
    <row r="451" spans="1:8" x14ac:dyDescent="0.2">
      <c r="A451" s="8"/>
      <c r="B451" s="8"/>
      <c r="C451" s="8"/>
      <c r="D451" s="8"/>
      <c r="E451" s="8"/>
      <c r="F451" s="8"/>
      <c r="G451" s="8"/>
      <c r="H451" s="8"/>
    </row>
    <row r="452" spans="1:8" x14ac:dyDescent="0.2">
      <c r="A452" s="8"/>
      <c r="B452" s="8"/>
      <c r="C452" s="8"/>
      <c r="D452" s="8"/>
      <c r="E452" s="8"/>
      <c r="F452" s="8"/>
      <c r="G452" s="8"/>
      <c r="H452" s="8"/>
    </row>
    <row r="453" spans="1:8" x14ac:dyDescent="0.2">
      <c r="A453" s="8"/>
      <c r="B453" s="8"/>
      <c r="C453" s="8"/>
      <c r="D453" s="8"/>
      <c r="E453" s="8"/>
      <c r="F453" s="8"/>
      <c r="G453" s="8"/>
      <c r="H453" s="8"/>
    </row>
    <row r="454" spans="1:8" x14ac:dyDescent="0.2">
      <c r="A454" s="8"/>
      <c r="B454" s="8"/>
      <c r="C454" s="8"/>
      <c r="D454" s="8"/>
      <c r="E454" s="8"/>
      <c r="F454" s="8"/>
      <c r="G454" s="8"/>
      <c r="H454" s="8"/>
    </row>
    <row r="455" spans="1:8" x14ac:dyDescent="0.2">
      <c r="A455" s="8"/>
      <c r="B455" s="8"/>
      <c r="C455" s="8"/>
      <c r="D455" s="8"/>
      <c r="E455" s="8"/>
      <c r="F455" s="8"/>
      <c r="G455" s="8"/>
      <c r="H455" s="8"/>
    </row>
    <row r="456" spans="1:8" x14ac:dyDescent="0.2">
      <c r="A456" s="8"/>
      <c r="B456" s="8"/>
      <c r="C456" s="8"/>
      <c r="D456" s="8"/>
      <c r="E456" s="8"/>
      <c r="F456" s="8"/>
      <c r="G456" s="8"/>
      <c r="H456" s="8"/>
    </row>
    <row r="457" spans="1:8" x14ac:dyDescent="0.2">
      <c r="A457" s="8"/>
      <c r="B457" s="8"/>
      <c r="C457" s="8"/>
      <c r="D457" s="8"/>
      <c r="E457" s="8"/>
      <c r="F457" s="8"/>
      <c r="G457" s="8"/>
      <c r="H457" s="8"/>
    </row>
    <row r="458" spans="1:8" x14ac:dyDescent="0.2">
      <c r="A458" s="8"/>
      <c r="B458" s="8"/>
      <c r="C458" s="8"/>
      <c r="D458" s="8"/>
      <c r="E458" s="8"/>
      <c r="F458" s="8"/>
      <c r="G458" s="8"/>
      <c r="H458" s="8"/>
    </row>
    <row r="459" spans="1:8" x14ac:dyDescent="0.2">
      <c r="A459" s="8"/>
      <c r="B459" s="8"/>
      <c r="C459" s="8"/>
      <c r="D459" s="8"/>
      <c r="E459" s="8"/>
      <c r="F459" s="8"/>
      <c r="G459" s="8"/>
      <c r="H459" s="8"/>
    </row>
    <row r="460" spans="1:8" x14ac:dyDescent="0.2">
      <c r="A460" s="8"/>
      <c r="B460" s="8"/>
      <c r="C460" s="8"/>
      <c r="D460" s="8"/>
      <c r="E460" s="8"/>
      <c r="F460" s="8"/>
      <c r="G460" s="8"/>
      <c r="H460" s="8"/>
    </row>
    <row r="461" spans="1:8" x14ac:dyDescent="0.2">
      <c r="A461" s="8"/>
      <c r="B461" s="8"/>
      <c r="C461" s="8"/>
      <c r="D461" s="8"/>
      <c r="E461" s="8"/>
      <c r="F461" s="8"/>
      <c r="G461" s="8"/>
      <c r="H461" s="8"/>
    </row>
    <row r="462" spans="1:8" x14ac:dyDescent="0.2">
      <c r="A462" s="8"/>
      <c r="B462" s="8"/>
      <c r="C462" s="8"/>
      <c r="D462" s="8"/>
      <c r="E462" s="8"/>
      <c r="F462" s="8"/>
      <c r="G462" s="8"/>
      <c r="H462" s="8"/>
    </row>
    <row r="463" spans="1:8" x14ac:dyDescent="0.2">
      <c r="A463" s="8"/>
      <c r="B463" s="8"/>
      <c r="C463" s="8"/>
      <c r="D463" s="8"/>
      <c r="E463" s="8"/>
      <c r="F463" s="8"/>
      <c r="G463" s="8"/>
      <c r="H463" s="8"/>
    </row>
    <row r="464" spans="1:8" x14ac:dyDescent="0.2">
      <c r="A464" s="8"/>
      <c r="B464" s="8"/>
      <c r="C464" s="8"/>
      <c r="D464" s="8"/>
      <c r="E464" s="8"/>
      <c r="F464" s="8"/>
      <c r="G464" s="8"/>
      <c r="H464" s="8"/>
    </row>
    <row r="465" spans="1:8" x14ac:dyDescent="0.2">
      <c r="A465" s="8"/>
      <c r="B465" s="8"/>
      <c r="C465" s="8"/>
      <c r="D465" s="8"/>
      <c r="E465" s="8"/>
      <c r="F465" s="8"/>
      <c r="G465" s="8"/>
      <c r="H465" s="8"/>
    </row>
    <row r="466" spans="1:8" x14ac:dyDescent="0.2">
      <c r="A466" s="8"/>
      <c r="B466" s="8"/>
      <c r="C466" s="8"/>
      <c r="D466" s="8"/>
      <c r="E466" s="8"/>
      <c r="F466" s="8"/>
      <c r="G466" s="8"/>
      <c r="H466" s="8"/>
    </row>
    <row r="467" spans="1:8" x14ac:dyDescent="0.2">
      <c r="A467" s="8"/>
      <c r="B467" s="8"/>
      <c r="C467" s="8"/>
      <c r="D467" s="8"/>
      <c r="E467" s="8"/>
      <c r="F467" s="8"/>
      <c r="G467" s="8"/>
      <c r="H467" s="8"/>
    </row>
    <row r="468" spans="1:8" x14ac:dyDescent="0.2">
      <c r="A468" s="8"/>
      <c r="B468" s="8"/>
      <c r="C468" s="8"/>
      <c r="D468" s="8"/>
      <c r="E468" s="8"/>
      <c r="F468" s="8"/>
      <c r="G468" s="8"/>
      <c r="H468" s="8"/>
    </row>
    <row r="469" spans="1:8" x14ac:dyDescent="0.2">
      <c r="A469" s="8"/>
      <c r="B469" s="8"/>
      <c r="C469" s="8"/>
      <c r="D469" s="8"/>
      <c r="E469" s="8"/>
      <c r="F469" s="8"/>
      <c r="G469" s="8"/>
      <c r="H469" s="8"/>
    </row>
    <row r="470" spans="1:8" x14ac:dyDescent="0.2">
      <c r="A470" s="8"/>
      <c r="B470" s="8"/>
      <c r="C470" s="8"/>
      <c r="D470" s="8"/>
      <c r="E470" s="8"/>
      <c r="F470" s="8"/>
      <c r="G470" s="8"/>
      <c r="H470" s="8"/>
    </row>
    <row r="471" spans="1:8" x14ac:dyDescent="0.2">
      <c r="A471" s="8"/>
      <c r="B471" s="8"/>
      <c r="C471" s="8"/>
      <c r="D471" s="8"/>
      <c r="E471" s="8"/>
      <c r="F471" s="8"/>
      <c r="G471" s="8"/>
      <c r="H471" s="8"/>
    </row>
    <row r="472" spans="1:8" x14ac:dyDescent="0.2">
      <c r="A472" s="8"/>
      <c r="B472" s="8"/>
      <c r="C472" s="8"/>
      <c r="D472" s="8"/>
      <c r="E472" s="8"/>
      <c r="F472" s="8"/>
      <c r="G472" s="8"/>
      <c r="H472" s="8"/>
    </row>
    <row r="473" spans="1:8" x14ac:dyDescent="0.2">
      <c r="A473" s="8"/>
      <c r="B473" s="8"/>
      <c r="C473" s="8"/>
      <c r="D473" s="8"/>
      <c r="E473" s="8"/>
      <c r="F473" s="8"/>
      <c r="G473" s="8"/>
      <c r="H473" s="8"/>
    </row>
    <row r="474" spans="1:8" x14ac:dyDescent="0.2">
      <c r="A474" s="8"/>
      <c r="B474" s="8"/>
      <c r="C474" s="8"/>
      <c r="D474" s="8"/>
      <c r="E474" s="8"/>
      <c r="F474" s="8"/>
      <c r="G474" s="8"/>
      <c r="H474" s="8"/>
    </row>
    <row r="475" spans="1:8" x14ac:dyDescent="0.2">
      <c r="A475" s="8"/>
      <c r="B475" s="8"/>
      <c r="C475" s="8"/>
      <c r="D475" s="8"/>
      <c r="E475" s="8"/>
      <c r="F475" s="8"/>
      <c r="G475" s="8"/>
      <c r="H475" s="8"/>
    </row>
    <row r="476" spans="1:8" x14ac:dyDescent="0.2">
      <c r="A476" s="8"/>
      <c r="B476" s="8"/>
      <c r="C476" s="8"/>
      <c r="D476" s="8"/>
      <c r="E476" s="8"/>
      <c r="F476" s="8"/>
      <c r="G476" s="8"/>
      <c r="H476" s="8"/>
    </row>
    <row r="477" spans="1:8" x14ac:dyDescent="0.2">
      <c r="A477" s="8"/>
      <c r="B477" s="8"/>
      <c r="C477" s="8"/>
      <c r="D477" s="8"/>
      <c r="E477" s="8"/>
      <c r="F477" s="8"/>
      <c r="G477" s="8"/>
      <c r="H477" s="8"/>
    </row>
    <row r="478" spans="1:8" x14ac:dyDescent="0.2">
      <c r="A478" s="8"/>
      <c r="B478" s="8"/>
      <c r="C478" s="8"/>
      <c r="D478" s="8"/>
      <c r="E478" s="8"/>
      <c r="F478" s="8"/>
      <c r="G478" s="8"/>
      <c r="H478" s="8"/>
    </row>
    <row r="479" spans="1:8" x14ac:dyDescent="0.2">
      <c r="A479" s="8"/>
      <c r="B479" s="8"/>
      <c r="C479" s="8"/>
      <c r="D479" s="8"/>
      <c r="E479" s="8"/>
      <c r="F479" s="8"/>
      <c r="G479" s="8"/>
      <c r="H479" s="8"/>
    </row>
    <row r="480" spans="1:8" x14ac:dyDescent="0.2">
      <c r="A480" s="8"/>
      <c r="B480" s="8"/>
      <c r="C480" s="8"/>
      <c r="D480" s="8"/>
      <c r="E480" s="8"/>
      <c r="F480" s="8"/>
      <c r="G480" s="8"/>
      <c r="H480" s="8"/>
    </row>
    <row r="481" spans="1:8" x14ac:dyDescent="0.2">
      <c r="A481" s="8"/>
      <c r="B481" s="8"/>
      <c r="C481" s="8"/>
      <c r="D481" s="8"/>
      <c r="E481" s="8"/>
      <c r="F481" s="8"/>
      <c r="G481" s="8"/>
      <c r="H481" s="8"/>
    </row>
    <row r="482" spans="1:8" x14ac:dyDescent="0.2">
      <c r="A482" s="8"/>
      <c r="B482" s="8"/>
      <c r="C482" s="8"/>
      <c r="D482" s="8"/>
      <c r="E482" s="8"/>
      <c r="F482" s="8"/>
      <c r="G482" s="8"/>
      <c r="H482" s="8"/>
    </row>
    <row r="483" spans="1:8" x14ac:dyDescent="0.2">
      <c r="A483" s="8"/>
      <c r="B483" s="8"/>
      <c r="C483" s="8"/>
      <c r="D483" s="8"/>
      <c r="E483" s="8"/>
      <c r="F483" s="8"/>
      <c r="G483" s="8"/>
      <c r="H483" s="8"/>
    </row>
    <row r="484" spans="1:8" x14ac:dyDescent="0.2">
      <c r="A484" s="8"/>
      <c r="B484" s="8"/>
      <c r="C484" s="8"/>
      <c r="D484" s="8"/>
      <c r="E484" s="8"/>
      <c r="F484" s="8"/>
      <c r="G484" s="8"/>
      <c r="H484" s="8"/>
    </row>
    <row r="485" spans="1:8" x14ac:dyDescent="0.2">
      <c r="A485" s="8"/>
      <c r="B485" s="8"/>
      <c r="C485" s="8"/>
      <c r="D485" s="8"/>
      <c r="E485" s="8"/>
      <c r="F485" s="8"/>
      <c r="G485" s="8"/>
      <c r="H485" s="8"/>
    </row>
    <row r="486" spans="1:8" x14ac:dyDescent="0.2">
      <c r="A486" s="8"/>
      <c r="B486" s="8"/>
      <c r="C486" s="8"/>
      <c r="D486" s="8"/>
      <c r="E486" s="8"/>
      <c r="F486" s="8"/>
      <c r="G486" s="8"/>
      <c r="H486" s="8"/>
    </row>
    <row r="487" spans="1:8" x14ac:dyDescent="0.2">
      <c r="A487" s="8"/>
      <c r="B487" s="8"/>
      <c r="C487" s="8"/>
      <c r="D487" s="8"/>
      <c r="E487" s="8"/>
      <c r="F487" s="8"/>
      <c r="G487" s="8"/>
      <c r="H487" s="8"/>
    </row>
    <row r="488" spans="1:8" x14ac:dyDescent="0.2">
      <c r="A488" s="8"/>
      <c r="B488" s="8"/>
      <c r="C488" s="8"/>
      <c r="D488" s="8"/>
      <c r="E488" s="8"/>
      <c r="F488" s="8"/>
      <c r="G488" s="8"/>
      <c r="H488" s="8"/>
    </row>
    <row r="489" spans="1:8" x14ac:dyDescent="0.2">
      <c r="A489" s="8"/>
      <c r="B489" s="8"/>
      <c r="C489" s="8"/>
      <c r="D489" s="8"/>
      <c r="E489" s="8"/>
      <c r="F489" s="8"/>
      <c r="G489" s="8"/>
      <c r="H489" s="8"/>
    </row>
    <row r="490" spans="1:8" x14ac:dyDescent="0.2">
      <c r="A490" s="8"/>
      <c r="B490" s="8"/>
      <c r="C490" s="8"/>
      <c r="D490" s="8"/>
      <c r="E490" s="8"/>
      <c r="F490" s="8"/>
      <c r="G490" s="8"/>
      <c r="H490" s="8"/>
    </row>
    <row r="491" spans="1:8" x14ac:dyDescent="0.2">
      <c r="A491" s="8"/>
      <c r="B491" s="8"/>
      <c r="C491" s="8"/>
      <c r="D491" s="8"/>
      <c r="E491" s="8"/>
      <c r="F491" s="8"/>
      <c r="G491" s="8"/>
      <c r="H491" s="8"/>
    </row>
    <row r="492" spans="1:8" x14ac:dyDescent="0.2">
      <c r="A492" s="8"/>
      <c r="B492" s="8"/>
      <c r="C492" s="8"/>
      <c r="D492" s="8"/>
      <c r="E492" s="8"/>
      <c r="F492" s="8"/>
      <c r="G492" s="8"/>
      <c r="H492" s="8"/>
    </row>
    <row r="493" spans="1:8" x14ac:dyDescent="0.2">
      <c r="A493" s="8"/>
      <c r="B493" s="8"/>
      <c r="C493" s="8"/>
      <c r="D493" s="8"/>
      <c r="E493" s="8"/>
      <c r="F493" s="8"/>
      <c r="G493" s="8"/>
      <c r="H493" s="8"/>
    </row>
    <row r="494" spans="1:8" x14ac:dyDescent="0.2">
      <c r="A494" s="8"/>
      <c r="B494" s="8"/>
      <c r="C494" s="8"/>
      <c r="D494" s="8"/>
      <c r="E494" s="8"/>
      <c r="F494" s="8"/>
      <c r="G494" s="8"/>
      <c r="H494" s="8"/>
    </row>
    <row r="495" spans="1:8" x14ac:dyDescent="0.2">
      <c r="A495" s="8"/>
      <c r="B495" s="8"/>
      <c r="C495" s="8"/>
      <c r="D495" s="8"/>
      <c r="E495" s="8"/>
      <c r="F495" s="8"/>
      <c r="G495" s="8"/>
      <c r="H495" s="8"/>
    </row>
    <row r="496" spans="1:8" x14ac:dyDescent="0.2">
      <c r="A496" s="8"/>
      <c r="B496" s="8"/>
      <c r="C496" s="8"/>
      <c r="D496" s="8"/>
      <c r="E496" s="8"/>
      <c r="F496" s="8"/>
      <c r="G496" s="8"/>
      <c r="H496" s="8"/>
    </row>
    <row r="497" spans="1:8" x14ac:dyDescent="0.2">
      <c r="A497" s="8"/>
      <c r="B497" s="8"/>
      <c r="C497" s="8"/>
      <c r="D497" s="8"/>
      <c r="E497" s="8"/>
      <c r="F497" s="8"/>
      <c r="G497" s="8"/>
      <c r="H497" s="8"/>
    </row>
    <row r="498" spans="1:8" x14ac:dyDescent="0.2">
      <c r="A498" s="8"/>
      <c r="B498" s="8"/>
      <c r="C498" s="8"/>
      <c r="D498" s="8"/>
      <c r="E498" s="8"/>
      <c r="F498" s="8"/>
      <c r="G498" s="8"/>
      <c r="H498" s="8"/>
    </row>
    <row r="499" spans="1:8" x14ac:dyDescent="0.2">
      <c r="A499" s="8"/>
      <c r="B499" s="8"/>
      <c r="C499" s="8"/>
      <c r="D499" s="8"/>
      <c r="E499" s="8"/>
      <c r="F499" s="8"/>
      <c r="G499" s="8"/>
      <c r="H499" s="8"/>
    </row>
    <row r="500" spans="1:8" x14ac:dyDescent="0.2">
      <c r="A500" s="8"/>
      <c r="B500" s="8"/>
      <c r="C500" s="8"/>
      <c r="D500" s="8"/>
      <c r="E500" s="8"/>
      <c r="F500" s="8"/>
      <c r="G500" s="8"/>
      <c r="H500" s="8"/>
    </row>
    <row r="501" spans="1:8" x14ac:dyDescent="0.2">
      <c r="A501" s="8"/>
      <c r="B501" s="8"/>
      <c r="C501" s="8"/>
      <c r="D501" s="8"/>
      <c r="E501" s="8"/>
      <c r="F501" s="8"/>
      <c r="G501" s="8"/>
      <c r="H501" s="8"/>
    </row>
    <row r="502" spans="1:8" x14ac:dyDescent="0.2">
      <c r="A502" s="8"/>
      <c r="B502" s="8"/>
      <c r="C502" s="8"/>
      <c r="D502" s="8"/>
      <c r="E502" s="8"/>
      <c r="F502" s="8"/>
      <c r="G502" s="8"/>
      <c r="H502" s="8"/>
    </row>
    <row r="503" spans="1:8" x14ac:dyDescent="0.2">
      <c r="A503" s="8"/>
      <c r="B503" s="8"/>
      <c r="C503" s="8"/>
      <c r="D503" s="8"/>
      <c r="E503" s="8"/>
      <c r="F503" s="8"/>
      <c r="G503" s="8"/>
      <c r="H503" s="8"/>
    </row>
    <row r="504" spans="1:8" x14ac:dyDescent="0.2">
      <c r="A504" s="8"/>
      <c r="B504" s="8"/>
      <c r="C504" s="8"/>
      <c r="D504" s="8"/>
      <c r="E504" s="8"/>
      <c r="F504" s="8"/>
      <c r="G504" s="8"/>
      <c r="H504" s="8"/>
    </row>
    <row r="505" spans="1:8" x14ac:dyDescent="0.2">
      <c r="A505" s="8"/>
      <c r="B505" s="8"/>
      <c r="C505" s="8"/>
      <c r="D505" s="8"/>
      <c r="E505" s="8"/>
      <c r="F505" s="8"/>
      <c r="G505" s="8"/>
      <c r="H505" s="8"/>
    </row>
    <row r="506" spans="1:8" x14ac:dyDescent="0.2">
      <c r="A506" s="8"/>
      <c r="B506" s="8"/>
      <c r="C506" s="8"/>
      <c r="D506" s="8"/>
      <c r="E506" s="8"/>
      <c r="F506" s="8"/>
      <c r="G506" s="8"/>
      <c r="H506" s="8"/>
    </row>
    <row r="507" spans="1:8" x14ac:dyDescent="0.2">
      <c r="A507" s="8"/>
      <c r="B507" s="8"/>
      <c r="C507" s="8"/>
      <c r="D507" s="8"/>
      <c r="E507" s="8"/>
      <c r="F507" s="8"/>
      <c r="G507" s="8"/>
      <c r="H507" s="8"/>
    </row>
    <row r="508" spans="1:8" x14ac:dyDescent="0.2">
      <c r="A508" s="8"/>
      <c r="B508" s="8"/>
      <c r="C508" s="8"/>
      <c r="D508" s="8"/>
      <c r="E508" s="8"/>
      <c r="F508" s="8"/>
      <c r="G508" s="8"/>
      <c r="H508" s="8"/>
    </row>
    <row r="509" spans="1:8" x14ac:dyDescent="0.2">
      <c r="A509" s="8"/>
      <c r="B509" s="8"/>
      <c r="C509" s="8"/>
      <c r="D509" s="8"/>
      <c r="E509" s="8"/>
      <c r="F509" s="8"/>
      <c r="G509" s="8"/>
      <c r="H509" s="8"/>
    </row>
    <row r="510" spans="1:8" x14ac:dyDescent="0.2">
      <c r="A510" s="8"/>
      <c r="B510" s="8"/>
      <c r="C510" s="8"/>
      <c r="D510" s="8"/>
      <c r="E510" s="8"/>
      <c r="F510" s="8"/>
      <c r="G510" s="8"/>
      <c r="H510" s="8"/>
    </row>
    <row r="511" spans="1:8" x14ac:dyDescent="0.2">
      <c r="A511" s="8"/>
      <c r="B511" s="8"/>
      <c r="C511" s="8"/>
      <c r="D511" s="8"/>
      <c r="E511" s="8"/>
      <c r="F511" s="8"/>
      <c r="G511" s="8"/>
      <c r="H511" s="8"/>
    </row>
    <row r="512" spans="1:8" x14ac:dyDescent="0.2">
      <c r="A512" s="8"/>
      <c r="B512" s="8"/>
      <c r="C512" s="8"/>
      <c r="D512" s="8"/>
      <c r="E512" s="8"/>
      <c r="F512" s="8"/>
      <c r="G512" s="8"/>
      <c r="H512" s="8"/>
    </row>
    <row r="513" spans="1:8" x14ac:dyDescent="0.2">
      <c r="A513" s="8"/>
      <c r="B513" s="8"/>
      <c r="C513" s="8"/>
      <c r="D513" s="8"/>
      <c r="E513" s="8"/>
      <c r="F513" s="8"/>
      <c r="G513" s="8"/>
      <c r="H513" s="8"/>
    </row>
    <row r="514" spans="1:8" x14ac:dyDescent="0.2">
      <c r="A514" s="8"/>
      <c r="B514" s="8"/>
      <c r="C514" s="8"/>
      <c r="D514" s="8"/>
      <c r="E514" s="8"/>
      <c r="F514" s="8"/>
      <c r="G514" s="8"/>
      <c r="H514" s="8"/>
    </row>
    <row r="515" spans="1:8" x14ac:dyDescent="0.2">
      <c r="A515" s="8"/>
      <c r="B515" s="8"/>
      <c r="C515" s="8"/>
      <c r="D515" s="8"/>
      <c r="E515" s="8"/>
      <c r="F515" s="8"/>
      <c r="G515" s="8"/>
      <c r="H515" s="8"/>
    </row>
    <row r="516" spans="1:8" x14ac:dyDescent="0.2">
      <c r="A516" s="8"/>
      <c r="B516" s="8"/>
      <c r="C516" s="8"/>
      <c r="D516" s="8"/>
      <c r="E516" s="8"/>
      <c r="F516" s="8"/>
      <c r="G516" s="8"/>
      <c r="H516" s="8"/>
    </row>
    <row r="517" spans="1:8" x14ac:dyDescent="0.2">
      <c r="A517" s="8"/>
      <c r="B517" s="8"/>
      <c r="C517" s="8"/>
      <c r="D517" s="8"/>
      <c r="E517" s="8"/>
      <c r="F517" s="8"/>
      <c r="G517" s="8"/>
      <c r="H517" s="8"/>
    </row>
    <row r="518" spans="1:8" x14ac:dyDescent="0.2">
      <c r="A518" s="8"/>
      <c r="B518" s="8"/>
      <c r="C518" s="8"/>
      <c r="D518" s="8"/>
      <c r="E518" s="8"/>
      <c r="F518" s="8"/>
      <c r="G518" s="8"/>
      <c r="H518" s="8"/>
    </row>
    <row r="519" spans="1:8" x14ac:dyDescent="0.2">
      <c r="A519" s="8"/>
      <c r="B519" s="8"/>
      <c r="C519" s="8"/>
      <c r="D519" s="8"/>
      <c r="E519" s="8"/>
      <c r="F519" s="8"/>
      <c r="G519" s="8"/>
      <c r="H519" s="8"/>
    </row>
    <row r="520" spans="1:8" x14ac:dyDescent="0.2">
      <c r="A520" s="8"/>
      <c r="B520" s="8"/>
      <c r="C520" s="8"/>
      <c r="D520" s="8"/>
      <c r="E520" s="8"/>
      <c r="F520" s="8"/>
      <c r="G520" s="8"/>
      <c r="H520" s="8"/>
    </row>
    <row r="521" spans="1:8" x14ac:dyDescent="0.2">
      <c r="A521" s="8"/>
      <c r="B521" s="8"/>
      <c r="C521" s="8"/>
      <c r="D521" s="8"/>
      <c r="E521" s="8"/>
      <c r="F521" s="8"/>
      <c r="G521" s="8"/>
      <c r="H521" s="8"/>
    </row>
    <row r="522" spans="1:8" x14ac:dyDescent="0.2">
      <c r="A522" s="8"/>
      <c r="B522" s="8"/>
      <c r="C522" s="8"/>
      <c r="D522" s="8"/>
      <c r="E522" s="8"/>
      <c r="F522" s="8"/>
      <c r="G522" s="8"/>
      <c r="H522" s="8"/>
    </row>
    <row r="523" spans="1:8" x14ac:dyDescent="0.2">
      <c r="A523" s="8"/>
      <c r="B523" s="8"/>
      <c r="C523" s="8"/>
      <c r="D523" s="8"/>
      <c r="E523" s="8"/>
      <c r="F523" s="8"/>
      <c r="G523" s="8"/>
      <c r="H523" s="8"/>
    </row>
    <row r="524" spans="1:8" x14ac:dyDescent="0.2">
      <c r="A524" s="8"/>
      <c r="B524" s="8"/>
      <c r="C524" s="8"/>
      <c r="D524" s="8"/>
      <c r="E524" s="8"/>
      <c r="F524" s="8"/>
      <c r="G524" s="8"/>
      <c r="H524" s="8"/>
    </row>
    <row r="525" spans="1:8" x14ac:dyDescent="0.2">
      <c r="A525" s="8"/>
      <c r="B525" s="8"/>
      <c r="C525" s="8"/>
      <c r="D525" s="8"/>
      <c r="E525" s="8"/>
      <c r="F525" s="8"/>
      <c r="G525" s="8"/>
      <c r="H525" s="8"/>
    </row>
    <row r="526" spans="1:8" x14ac:dyDescent="0.2">
      <c r="A526" s="8"/>
      <c r="B526" s="8"/>
      <c r="C526" s="8"/>
      <c r="D526" s="8"/>
      <c r="E526" s="8"/>
      <c r="F526" s="8"/>
      <c r="G526" s="8"/>
      <c r="H526" s="8"/>
    </row>
    <row r="527" spans="1:8" x14ac:dyDescent="0.2">
      <c r="A527" s="8"/>
      <c r="B527" s="8"/>
      <c r="C527" s="8"/>
      <c r="D527" s="8"/>
      <c r="E527" s="8"/>
      <c r="F527" s="8"/>
      <c r="G527" s="8"/>
      <c r="H527" s="8"/>
    </row>
    <row r="528" spans="1:8" x14ac:dyDescent="0.2">
      <c r="A528" s="8"/>
      <c r="B528" s="8"/>
      <c r="C528" s="8"/>
      <c r="D528" s="8"/>
      <c r="E528" s="8"/>
      <c r="F528" s="8"/>
      <c r="G528" s="8"/>
      <c r="H528" s="8"/>
    </row>
    <row r="529" spans="1:8" x14ac:dyDescent="0.2">
      <c r="A529" s="8"/>
      <c r="B529" s="8"/>
      <c r="C529" s="8"/>
      <c r="D529" s="8"/>
      <c r="E529" s="8"/>
      <c r="F529" s="8"/>
      <c r="G529" s="8"/>
      <c r="H529" s="8"/>
    </row>
    <row r="530" spans="1:8" x14ac:dyDescent="0.2">
      <c r="A530" s="8"/>
      <c r="B530" s="8"/>
      <c r="C530" s="8"/>
      <c r="D530" s="8"/>
      <c r="E530" s="8"/>
      <c r="F530" s="8"/>
      <c r="G530" s="8"/>
      <c r="H530" s="8"/>
    </row>
    <row r="531" spans="1:8" x14ac:dyDescent="0.2">
      <c r="A531" s="8"/>
      <c r="B531" s="8"/>
      <c r="C531" s="8"/>
      <c r="D531" s="8"/>
      <c r="E531" s="8"/>
      <c r="F531" s="8"/>
      <c r="G531" s="8"/>
      <c r="H531" s="8"/>
    </row>
    <row r="532" spans="1:8" x14ac:dyDescent="0.2">
      <c r="A532" s="8"/>
      <c r="B532" s="8"/>
      <c r="C532" s="8"/>
      <c r="D532" s="8"/>
      <c r="E532" s="8"/>
      <c r="F532" s="8"/>
      <c r="G532" s="8"/>
      <c r="H532" s="8"/>
    </row>
    <row r="533" spans="1:8" x14ac:dyDescent="0.2">
      <c r="A533" s="8"/>
      <c r="B533" s="8"/>
      <c r="C533" s="8"/>
      <c r="D533" s="8"/>
      <c r="E533" s="8"/>
      <c r="F533" s="8"/>
      <c r="G533" s="8"/>
      <c r="H533" s="8"/>
    </row>
    <row r="534" spans="1:8" x14ac:dyDescent="0.2">
      <c r="A534" s="8"/>
      <c r="B534" s="8"/>
      <c r="C534" s="8"/>
      <c r="D534" s="8"/>
      <c r="E534" s="8"/>
      <c r="F534" s="8"/>
      <c r="G534" s="8"/>
      <c r="H534" s="8"/>
    </row>
    <row r="535" spans="1:8" x14ac:dyDescent="0.2">
      <c r="A535" s="8"/>
      <c r="B535" s="8"/>
      <c r="C535" s="8"/>
      <c r="D535" s="8"/>
      <c r="E535" s="8"/>
      <c r="F535" s="8"/>
      <c r="G535" s="8"/>
      <c r="H535" s="8"/>
    </row>
    <row r="536" spans="1:8" x14ac:dyDescent="0.2">
      <c r="A536" s="8"/>
      <c r="B536" s="8"/>
      <c r="C536" s="8"/>
      <c r="D536" s="8"/>
      <c r="E536" s="8"/>
      <c r="F536" s="8"/>
      <c r="G536" s="8"/>
      <c r="H536" s="8"/>
    </row>
    <row r="537" spans="1:8" x14ac:dyDescent="0.2">
      <c r="A537" s="8"/>
      <c r="B537" s="8"/>
      <c r="C537" s="8"/>
      <c r="D537" s="8"/>
      <c r="E537" s="8"/>
      <c r="F537" s="8"/>
      <c r="G537" s="8"/>
      <c r="H537" s="8"/>
    </row>
    <row r="538" spans="1:8" x14ac:dyDescent="0.2">
      <c r="A538" s="8"/>
      <c r="B538" s="8"/>
      <c r="C538" s="8"/>
      <c r="D538" s="8"/>
      <c r="E538" s="8"/>
      <c r="F538" s="8"/>
      <c r="G538" s="8"/>
      <c r="H538" s="8"/>
    </row>
    <row r="539" spans="1:8" x14ac:dyDescent="0.2">
      <c r="A539" s="8"/>
      <c r="B539" s="8"/>
      <c r="C539" s="8"/>
      <c r="D539" s="8"/>
      <c r="E539" s="8"/>
      <c r="F539" s="8"/>
      <c r="G539" s="8"/>
      <c r="H539" s="8"/>
    </row>
    <row r="540" spans="1:8" x14ac:dyDescent="0.2">
      <c r="A540" s="8"/>
      <c r="B540" s="8"/>
      <c r="C540" s="8"/>
      <c r="D540" s="8"/>
      <c r="E540" s="8"/>
      <c r="F540" s="8"/>
      <c r="G540" s="8"/>
      <c r="H540" s="8"/>
    </row>
    <row r="541" spans="1:8" x14ac:dyDescent="0.2">
      <c r="A541" s="8"/>
      <c r="B541" s="8"/>
      <c r="C541" s="8"/>
      <c r="D541" s="8"/>
      <c r="E541" s="8"/>
      <c r="F541" s="8"/>
      <c r="G541" s="8"/>
      <c r="H541" s="8"/>
    </row>
    <row r="542" spans="1:8" x14ac:dyDescent="0.2">
      <c r="A542" s="8"/>
      <c r="B542" s="8"/>
      <c r="C542" s="8"/>
      <c r="D542" s="8"/>
      <c r="E542" s="8"/>
      <c r="F542" s="8"/>
      <c r="G542" s="8"/>
      <c r="H542" s="8"/>
    </row>
    <row r="543" spans="1:8" x14ac:dyDescent="0.2">
      <c r="A543" s="8"/>
      <c r="B543" s="8"/>
      <c r="C543" s="8"/>
      <c r="D543" s="8"/>
      <c r="E543" s="8"/>
      <c r="F543" s="8"/>
      <c r="G543" s="8"/>
      <c r="H543" s="8"/>
    </row>
    <row r="544" spans="1:8" x14ac:dyDescent="0.2">
      <c r="A544" s="8"/>
      <c r="B544" s="8"/>
      <c r="C544" s="8"/>
      <c r="D544" s="8"/>
      <c r="E544" s="8"/>
      <c r="F544" s="8"/>
      <c r="G544" s="8"/>
      <c r="H544" s="8"/>
    </row>
    <row r="545" spans="1:8" x14ac:dyDescent="0.2">
      <c r="A545" s="8"/>
      <c r="B545" s="8"/>
      <c r="C545" s="8"/>
      <c r="D545" s="8"/>
      <c r="E545" s="8"/>
      <c r="F545" s="8"/>
      <c r="G545" s="8"/>
      <c r="H545" s="8"/>
    </row>
    <row r="546" spans="1:8" x14ac:dyDescent="0.2">
      <c r="A546" s="8"/>
      <c r="B546" s="8"/>
      <c r="C546" s="8"/>
      <c r="D546" s="8"/>
      <c r="E546" s="8"/>
      <c r="F546" s="8"/>
      <c r="G546" s="8"/>
      <c r="H546" s="8"/>
    </row>
    <row r="547" spans="1:8" x14ac:dyDescent="0.2">
      <c r="A547" s="8"/>
      <c r="B547" s="8"/>
      <c r="C547" s="8"/>
      <c r="D547" s="8"/>
      <c r="E547" s="8"/>
      <c r="F547" s="8"/>
      <c r="G547" s="8"/>
      <c r="H547" s="8"/>
    </row>
    <row r="548" spans="1:8" x14ac:dyDescent="0.2">
      <c r="A548" s="8"/>
      <c r="B548" s="8"/>
      <c r="C548" s="8"/>
      <c r="D548" s="8"/>
      <c r="E548" s="8"/>
      <c r="F548" s="8"/>
      <c r="G548" s="8"/>
      <c r="H548" s="8"/>
    </row>
    <row r="549" spans="1:8" x14ac:dyDescent="0.2">
      <c r="A549" s="8"/>
      <c r="B549" s="8"/>
      <c r="C549" s="8"/>
      <c r="D549" s="8"/>
      <c r="E549" s="8"/>
      <c r="F549" s="8"/>
      <c r="G549" s="8"/>
      <c r="H549" s="8"/>
    </row>
    <row r="550" spans="1:8" x14ac:dyDescent="0.2">
      <c r="A550" s="8"/>
      <c r="B550" s="8"/>
      <c r="C550" s="8"/>
      <c r="D550" s="8"/>
      <c r="E550" s="8"/>
      <c r="F550" s="8"/>
      <c r="G550" s="8"/>
      <c r="H550" s="8"/>
    </row>
    <row r="551" spans="1:8" x14ac:dyDescent="0.2">
      <c r="A551" s="8"/>
      <c r="B551" s="8"/>
      <c r="C551" s="8"/>
      <c r="D551" s="8"/>
      <c r="E551" s="8"/>
      <c r="F551" s="8"/>
      <c r="G551" s="8"/>
      <c r="H551" s="8"/>
    </row>
    <row r="552" spans="1:8" x14ac:dyDescent="0.2">
      <c r="A552" s="8"/>
      <c r="B552" s="8"/>
      <c r="C552" s="8"/>
      <c r="D552" s="8"/>
      <c r="E552" s="8"/>
      <c r="F552" s="8"/>
      <c r="G552" s="8"/>
      <c r="H552" s="8"/>
    </row>
    <row r="553" spans="1:8" x14ac:dyDescent="0.2">
      <c r="A553" s="8"/>
      <c r="B553" s="8"/>
      <c r="C553" s="8"/>
      <c r="D553" s="8"/>
      <c r="E553" s="8"/>
      <c r="F553" s="8"/>
      <c r="G553" s="8"/>
      <c r="H553" s="8"/>
    </row>
    <row r="554" spans="1:8" x14ac:dyDescent="0.2">
      <c r="A554" s="8"/>
      <c r="B554" s="8"/>
      <c r="C554" s="8"/>
      <c r="D554" s="8"/>
      <c r="E554" s="8"/>
      <c r="F554" s="8"/>
      <c r="G554" s="8"/>
      <c r="H554" s="8"/>
    </row>
    <row r="555" spans="1:8" x14ac:dyDescent="0.2">
      <c r="A555" s="8"/>
      <c r="B555" s="8"/>
      <c r="C555" s="8"/>
      <c r="D555" s="8"/>
      <c r="E555" s="8"/>
      <c r="F555" s="8"/>
      <c r="G555" s="8"/>
      <c r="H555" s="8"/>
    </row>
    <row r="556" spans="1:8" x14ac:dyDescent="0.2">
      <c r="A556" s="8"/>
      <c r="B556" s="8"/>
      <c r="C556" s="8"/>
      <c r="D556" s="8"/>
      <c r="E556" s="8"/>
      <c r="F556" s="8"/>
      <c r="G556" s="8"/>
      <c r="H556" s="8"/>
    </row>
    <row r="557" spans="1:8" x14ac:dyDescent="0.2">
      <c r="A557" s="8"/>
      <c r="B557" s="8"/>
      <c r="C557" s="8"/>
      <c r="D557" s="8"/>
      <c r="E557" s="8"/>
      <c r="F557" s="8"/>
      <c r="G557" s="8"/>
      <c r="H557" s="8"/>
    </row>
    <row r="558" spans="1:8" x14ac:dyDescent="0.2">
      <c r="A558" s="8"/>
      <c r="B558" s="8"/>
      <c r="C558" s="8"/>
      <c r="D558" s="8"/>
      <c r="E558" s="8"/>
      <c r="F558" s="8"/>
      <c r="G558" s="8"/>
      <c r="H558" s="8"/>
    </row>
    <row r="559" spans="1:8" x14ac:dyDescent="0.2">
      <c r="A559" s="8"/>
      <c r="B559" s="8"/>
      <c r="C559" s="8"/>
      <c r="D559" s="8"/>
      <c r="E559" s="8"/>
      <c r="F559" s="8"/>
      <c r="G559" s="8"/>
      <c r="H559" s="8"/>
    </row>
    <row r="560" spans="1:8" x14ac:dyDescent="0.2">
      <c r="A560" s="8"/>
      <c r="B560" s="8"/>
      <c r="C560" s="8"/>
      <c r="D560" s="8"/>
      <c r="E560" s="8"/>
      <c r="F560" s="8"/>
      <c r="G560" s="8"/>
      <c r="H560" s="8"/>
    </row>
    <row r="561" spans="1:8" x14ac:dyDescent="0.2">
      <c r="A561" s="8"/>
      <c r="B561" s="8"/>
      <c r="C561" s="8"/>
      <c r="D561" s="8"/>
      <c r="E561" s="8"/>
      <c r="F561" s="8"/>
      <c r="G561" s="8"/>
      <c r="H561" s="8"/>
    </row>
    <row r="562" spans="1:8" x14ac:dyDescent="0.2">
      <c r="A562" s="8"/>
      <c r="B562" s="8"/>
      <c r="C562" s="8"/>
      <c r="D562" s="8"/>
      <c r="E562" s="8"/>
      <c r="F562" s="8"/>
      <c r="G562" s="8"/>
      <c r="H562" s="8"/>
    </row>
    <row r="563" spans="1:8" x14ac:dyDescent="0.2">
      <c r="A563" s="8"/>
      <c r="B563" s="8"/>
      <c r="C563" s="8"/>
      <c r="D563" s="8"/>
      <c r="E563" s="8"/>
      <c r="F563" s="8"/>
      <c r="G563" s="8"/>
      <c r="H563" s="8"/>
    </row>
    <row r="564" spans="1:8" x14ac:dyDescent="0.2">
      <c r="A564" s="8"/>
      <c r="B564" s="8"/>
      <c r="C564" s="8"/>
      <c r="D564" s="8"/>
      <c r="E564" s="8"/>
      <c r="F564" s="8"/>
      <c r="G564" s="8"/>
      <c r="H564" s="8"/>
    </row>
    <row r="565" spans="1:8" x14ac:dyDescent="0.2">
      <c r="A565" s="8"/>
      <c r="B565" s="8"/>
      <c r="C565" s="8"/>
      <c r="D565" s="8"/>
      <c r="E565" s="8"/>
      <c r="F565" s="8"/>
      <c r="G565" s="8"/>
      <c r="H565" s="8"/>
    </row>
    <row r="566" spans="1:8" x14ac:dyDescent="0.2">
      <c r="A566" s="8"/>
      <c r="B566" s="8"/>
      <c r="C566" s="8"/>
      <c r="D566" s="8"/>
      <c r="E566" s="8"/>
      <c r="F566" s="8"/>
      <c r="G566" s="8"/>
      <c r="H566" s="8"/>
    </row>
    <row r="567" spans="1:8" x14ac:dyDescent="0.2">
      <c r="A567" s="8"/>
      <c r="B567" s="8"/>
      <c r="C567" s="8"/>
      <c r="D567" s="8"/>
      <c r="E567" s="8"/>
      <c r="F567" s="8"/>
      <c r="G567" s="8"/>
      <c r="H567" s="8"/>
    </row>
    <row r="568" spans="1:8" x14ac:dyDescent="0.2">
      <c r="A568" s="8"/>
      <c r="B568" s="8"/>
      <c r="C568" s="8"/>
      <c r="D568" s="8"/>
      <c r="E568" s="8"/>
      <c r="F568" s="8"/>
      <c r="G568" s="8"/>
      <c r="H568" s="8"/>
    </row>
    <row r="569" spans="1:8" x14ac:dyDescent="0.2">
      <c r="A569" s="8"/>
      <c r="B569" s="8"/>
      <c r="C569" s="8"/>
      <c r="D569" s="8"/>
      <c r="E569" s="8"/>
      <c r="F569" s="8"/>
      <c r="G569" s="8"/>
      <c r="H569" s="8"/>
    </row>
    <row r="570" spans="1:8" x14ac:dyDescent="0.2">
      <c r="A570" s="8"/>
      <c r="B570" s="8"/>
      <c r="C570" s="8"/>
      <c r="D570" s="8"/>
      <c r="E570" s="8"/>
      <c r="F570" s="8"/>
      <c r="G570" s="8"/>
      <c r="H570" s="8"/>
    </row>
    <row r="571" spans="1:8" x14ac:dyDescent="0.2">
      <c r="A571" s="8"/>
      <c r="B571" s="8"/>
      <c r="C571" s="8"/>
      <c r="D571" s="8"/>
      <c r="E571" s="8"/>
      <c r="F571" s="8"/>
      <c r="G571" s="8"/>
      <c r="H571" s="8"/>
    </row>
    <row r="572" spans="1:8" x14ac:dyDescent="0.2">
      <c r="A572" s="8"/>
      <c r="B572" s="8"/>
      <c r="C572" s="8"/>
      <c r="D572" s="8"/>
      <c r="E572" s="8"/>
      <c r="F572" s="8"/>
      <c r="G572" s="8"/>
      <c r="H572" s="8"/>
    </row>
    <row r="573" spans="1:8" x14ac:dyDescent="0.2">
      <c r="A573" s="8"/>
      <c r="B573" s="8"/>
      <c r="C573" s="8"/>
      <c r="D573" s="8"/>
      <c r="E573" s="8"/>
      <c r="F573" s="8"/>
      <c r="G573" s="8"/>
      <c r="H573" s="8"/>
    </row>
    <row r="574" spans="1:8" x14ac:dyDescent="0.2">
      <c r="A574" s="8"/>
      <c r="B574" s="8"/>
      <c r="C574" s="8"/>
      <c r="D574" s="8"/>
      <c r="E574" s="8"/>
      <c r="F574" s="8"/>
      <c r="G574" s="8"/>
      <c r="H574" s="8"/>
    </row>
    <row r="575" spans="1:8" x14ac:dyDescent="0.2">
      <c r="A575" s="8"/>
      <c r="B575" s="8"/>
      <c r="C575" s="8"/>
      <c r="D575" s="8"/>
      <c r="E575" s="8"/>
      <c r="F575" s="8"/>
      <c r="G575" s="8"/>
      <c r="H575" s="8"/>
    </row>
    <row r="576" spans="1:8" x14ac:dyDescent="0.2">
      <c r="A576" s="8"/>
      <c r="B576" s="8"/>
      <c r="C576" s="8"/>
      <c r="D576" s="8"/>
      <c r="E576" s="8"/>
      <c r="F576" s="8"/>
      <c r="G576" s="8"/>
      <c r="H576" s="8"/>
    </row>
    <row r="577" spans="1:8" x14ac:dyDescent="0.2">
      <c r="A577" s="8"/>
      <c r="B577" s="8"/>
      <c r="C577" s="8"/>
      <c r="D577" s="8"/>
      <c r="E577" s="8"/>
      <c r="F577" s="8"/>
      <c r="G577" s="8"/>
      <c r="H577" s="8"/>
    </row>
    <row r="578" spans="1:8" x14ac:dyDescent="0.2">
      <c r="A578" s="8"/>
      <c r="B578" s="8"/>
      <c r="C578" s="8"/>
      <c r="D578" s="8"/>
      <c r="E578" s="8"/>
      <c r="F578" s="8"/>
      <c r="G578" s="8"/>
      <c r="H578" s="8"/>
    </row>
    <row r="579" spans="1:8" x14ac:dyDescent="0.2">
      <c r="A579" s="8"/>
      <c r="B579" s="8"/>
      <c r="C579" s="8"/>
      <c r="D579" s="8"/>
      <c r="E579" s="8"/>
      <c r="F579" s="8"/>
      <c r="G579" s="8"/>
      <c r="H579" s="8"/>
    </row>
    <row r="580" spans="1:8" x14ac:dyDescent="0.2">
      <c r="A580" s="8"/>
      <c r="B580" s="8"/>
      <c r="C580" s="8"/>
      <c r="D580" s="8"/>
      <c r="E580" s="8"/>
      <c r="F580" s="8"/>
      <c r="G580" s="8"/>
      <c r="H580" s="8"/>
    </row>
    <row r="581" spans="1:8" x14ac:dyDescent="0.2">
      <c r="A581" s="8"/>
      <c r="B581" s="8"/>
      <c r="C581" s="8"/>
      <c r="D581" s="8"/>
      <c r="E581" s="8"/>
      <c r="F581" s="8"/>
      <c r="G581" s="8"/>
      <c r="H581" s="8"/>
    </row>
    <row r="582" spans="1:8" x14ac:dyDescent="0.2">
      <c r="A582" s="8"/>
      <c r="B582" s="8"/>
      <c r="C582" s="8"/>
      <c r="D582" s="8"/>
      <c r="E582" s="8"/>
      <c r="F582" s="8"/>
      <c r="G582" s="8"/>
      <c r="H582" s="8"/>
    </row>
    <row r="583" spans="1:8" x14ac:dyDescent="0.2">
      <c r="A583" s="8"/>
      <c r="B583" s="8"/>
      <c r="C583" s="8"/>
      <c r="D583" s="8"/>
      <c r="E583" s="8"/>
      <c r="F583" s="8"/>
      <c r="G583" s="8"/>
      <c r="H583" s="8"/>
    </row>
    <row r="584" spans="1:8" x14ac:dyDescent="0.2">
      <c r="A584" s="8"/>
      <c r="B584" s="8"/>
      <c r="C584" s="8"/>
      <c r="D584" s="8"/>
      <c r="E584" s="8"/>
      <c r="F584" s="8"/>
      <c r="G584" s="8"/>
      <c r="H584" s="8"/>
    </row>
    <row r="585" spans="1:8" x14ac:dyDescent="0.2">
      <c r="A585" s="8"/>
      <c r="B585" s="8"/>
      <c r="C585" s="8"/>
      <c r="D585" s="8"/>
      <c r="E585" s="8"/>
      <c r="F585" s="8"/>
      <c r="G585" s="8"/>
      <c r="H585" s="8"/>
    </row>
    <row r="586" spans="1:8" x14ac:dyDescent="0.2">
      <c r="A586" s="8"/>
      <c r="B586" s="8"/>
      <c r="C586" s="8"/>
      <c r="D586" s="8"/>
      <c r="E586" s="8"/>
      <c r="F586" s="8"/>
      <c r="G586" s="8"/>
      <c r="H586" s="8"/>
    </row>
    <row r="587" spans="1:8" x14ac:dyDescent="0.2">
      <c r="A587" s="8"/>
      <c r="B587" s="8"/>
      <c r="C587" s="8"/>
      <c r="D587" s="8"/>
      <c r="E587" s="8"/>
      <c r="F587" s="8"/>
      <c r="G587" s="8"/>
      <c r="H587" s="8"/>
    </row>
    <row r="588" spans="1:8" x14ac:dyDescent="0.2">
      <c r="A588" s="8"/>
      <c r="B588" s="8"/>
      <c r="C588" s="8"/>
      <c r="D588" s="8"/>
      <c r="E588" s="8"/>
      <c r="F588" s="8"/>
      <c r="G588" s="8"/>
      <c r="H588" s="8"/>
    </row>
    <row r="589" spans="1:8" x14ac:dyDescent="0.2">
      <c r="A589" s="8"/>
      <c r="B589" s="8"/>
      <c r="C589" s="8"/>
      <c r="D589" s="8"/>
      <c r="E589" s="8"/>
      <c r="F589" s="8"/>
      <c r="G589" s="8"/>
      <c r="H589" s="8"/>
    </row>
    <row r="590" spans="1:8" x14ac:dyDescent="0.2">
      <c r="A590" s="8"/>
      <c r="B590" s="8"/>
      <c r="C590" s="8"/>
      <c r="D590" s="8"/>
      <c r="E590" s="8"/>
      <c r="F590" s="8"/>
      <c r="G590" s="8"/>
      <c r="H590" s="8"/>
    </row>
    <row r="591" spans="1:8" x14ac:dyDescent="0.2">
      <c r="A591" s="8"/>
      <c r="B591" s="8"/>
      <c r="C591" s="8"/>
      <c r="D591" s="8"/>
      <c r="E591" s="8"/>
      <c r="F591" s="8"/>
      <c r="G591" s="8"/>
      <c r="H591" s="8"/>
    </row>
    <row r="592" spans="1:8" x14ac:dyDescent="0.2">
      <c r="A592" s="8"/>
      <c r="B592" s="8"/>
      <c r="C592" s="8"/>
      <c r="D592" s="8"/>
      <c r="E592" s="8"/>
      <c r="F592" s="8"/>
      <c r="G592" s="8"/>
      <c r="H592" s="8"/>
    </row>
    <row r="593" spans="1:8" x14ac:dyDescent="0.2">
      <c r="A593" s="8"/>
      <c r="B593" s="8"/>
      <c r="C593" s="8"/>
      <c r="D593" s="8"/>
      <c r="E593" s="8"/>
      <c r="F593" s="8"/>
      <c r="G593" s="8"/>
      <c r="H593" s="8"/>
    </row>
    <row r="594" spans="1:8" x14ac:dyDescent="0.2">
      <c r="A594" s="8"/>
      <c r="B594" s="8"/>
      <c r="C594" s="8"/>
      <c r="D594" s="8"/>
      <c r="E594" s="8"/>
      <c r="F594" s="8"/>
      <c r="G594" s="8"/>
      <c r="H594" s="8"/>
    </row>
    <row r="595" spans="1:8" x14ac:dyDescent="0.2">
      <c r="A595" s="8"/>
      <c r="B595" s="8"/>
      <c r="C595" s="8"/>
      <c r="D595" s="8"/>
      <c r="E595" s="8"/>
      <c r="F595" s="8"/>
      <c r="G595" s="8"/>
      <c r="H595" s="8"/>
    </row>
    <row r="596" spans="1:8" x14ac:dyDescent="0.2">
      <c r="A596" s="8"/>
      <c r="B596" s="8"/>
      <c r="C596" s="8"/>
      <c r="D596" s="8"/>
      <c r="E596" s="8"/>
      <c r="F596" s="8"/>
      <c r="G596" s="8"/>
      <c r="H596" s="8"/>
    </row>
    <row r="597" spans="1:8" x14ac:dyDescent="0.2">
      <c r="A597" s="8"/>
      <c r="B597" s="8"/>
      <c r="C597" s="8"/>
      <c r="D597" s="8"/>
      <c r="E597" s="8"/>
      <c r="F597" s="8"/>
      <c r="G597" s="8"/>
      <c r="H597" s="8"/>
    </row>
    <row r="598" spans="1:8" x14ac:dyDescent="0.2">
      <c r="A598" s="8"/>
      <c r="B598" s="8"/>
      <c r="C598" s="8"/>
      <c r="D598" s="8"/>
      <c r="E598" s="8"/>
      <c r="F598" s="8"/>
      <c r="G598" s="8"/>
      <c r="H598" s="8"/>
    </row>
    <row r="599" spans="1:8" x14ac:dyDescent="0.2">
      <c r="A599" s="8"/>
      <c r="B599" s="8"/>
      <c r="C599" s="8"/>
      <c r="D599" s="8"/>
      <c r="E599" s="8"/>
      <c r="F599" s="8"/>
      <c r="G599" s="8"/>
      <c r="H599" s="8"/>
    </row>
    <row r="600" spans="1:8" x14ac:dyDescent="0.2">
      <c r="A600" s="8"/>
      <c r="B600" s="8"/>
      <c r="C600" s="8"/>
      <c r="D600" s="8"/>
      <c r="E600" s="8"/>
      <c r="F600" s="8"/>
      <c r="G600" s="8"/>
      <c r="H600" s="8"/>
    </row>
    <row r="601" spans="1:8" x14ac:dyDescent="0.2">
      <c r="A601" s="8"/>
      <c r="B601" s="8"/>
      <c r="C601" s="8"/>
      <c r="D601" s="8"/>
      <c r="E601" s="8"/>
      <c r="F601" s="8"/>
      <c r="G601" s="8"/>
      <c r="H601" s="8"/>
    </row>
    <row r="602" spans="1:8" x14ac:dyDescent="0.2">
      <c r="A602" s="8"/>
      <c r="B602" s="8"/>
      <c r="C602" s="8"/>
      <c r="D602" s="8"/>
      <c r="E602" s="8"/>
      <c r="F602" s="8"/>
      <c r="G602" s="8"/>
      <c r="H602" s="8"/>
    </row>
    <row r="603" spans="1:8" x14ac:dyDescent="0.2">
      <c r="A603" s="8"/>
      <c r="B603" s="8"/>
      <c r="C603" s="8"/>
      <c r="D603" s="8"/>
      <c r="E603" s="8"/>
      <c r="F603" s="8"/>
      <c r="G603" s="8"/>
      <c r="H603" s="8"/>
    </row>
    <row r="604" spans="1:8" x14ac:dyDescent="0.2">
      <c r="A604" s="8"/>
      <c r="B604" s="8"/>
      <c r="C604" s="8"/>
      <c r="D604" s="8"/>
      <c r="E604" s="8"/>
      <c r="F604" s="8"/>
      <c r="G604" s="8"/>
      <c r="H604" s="8"/>
    </row>
    <row r="605" spans="1:8" x14ac:dyDescent="0.2">
      <c r="A605" s="8"/>
      <c r="B605" s="8"/>
      <c r="C605" s="8"/>
      <c r="D605" s="8"/>
      <c r="E605" s="8"/>
      <c r="F605" s="8"/>
      <c r="G605" s="8"/>
      <c r="H605" s="8"/>
    </row>
    <row r="606" spans="1:8" x14ac:dyDescent="0.2">
      <c r="A606" s="8"/>
      <c r="B606" s="8"/>
      <c r="C606" s="8"/>
      <c r="D606" s="8"/>
      <c r="E606" s="8"/>
      <c r="F606" s="8"/>
      <c r="G606" s="8"/>
      <c r="H606" s="8"/>
    </row>
    <row r="607" spans="1:8" x14ac:dyDescent="0.2">
      <c r="A607" s="8"/>
      <c r="B607" s="8"/>
      <c r="C607" s="8"/>
      <c r="D607" s="8"/>
      <c r="E607" s="8"/>
      <c r="F607" s="8"/>
      <c r="G607" s="8"/>
      <c r="H607" s="8"/>
    </row>
    <row r="608" spans="1:8" x14ac:dyDescent="0.2">
      <c r="A608" s="8"/>
      <c r="B608" s="8"/>
      <c r="C608" s="8"/>
      <c r="D608" s="8"/>
      <c r="E608" s="8"/>
      <c r="F608" s="8"/>
      <c r="G608" s="8"/>
      <c r="H608" s="8"/>
    </row>
    <row r="609" spans="1:8" x14ac:dyDescent="0.2">
      <c r="A609" s="8"/>
      <c r="B609" s="8"/>
      <c r="C609" s="8"/>
      <c r="D609" s="8"/>
      <c r="E609" s="8"/>
      <c r="F609" s="8"/>
      <c r="G609" s="8"/>
      <c r="H609" s="8"/>
    </row>
    <row r="610" spans="1:8" x14ac:dyDescent="0.2">
      <c r="A610" s="8"/>
      <c r="B610" s="8"/>
      <c r="C610" s="8"/>
      <c r="D610" s="8"/>
      <c r="E610" s="8"/>
      <c r="F610" s="8"/>
      <c r="G610" s="8"/>
      <c r="H610" s="8"/>
    </row>
    <row r="611" spans="1:8" x14ac:dyDescent="0.2">
      <c r="A611" s="8"/>
      <c r="B611" s="8"/>
      <c r="C611" s="8"/>
      <c r="D611" s="8"/>
      <c r="E611" s="8"/>
      <c r="F611" s="8"/>
      <c r="G611" s="8"/>
      <c r="H611" s="8"/>
    </row>
    <row r="612" spans="1:8" x14ac:dyDescent="0.2">
      <c r="A612" s="8"/>
      <c r="B612" s="8"/>
      <c r="C612" s="8"/>
      <c r="D612" s="8"/>
      <c r="E612" s="8"/>
      <c r="F612" s="8"/>
      <c r="G612" s="8"/>
      <c r="H612" s="8"/>
    </row>
    <row r="613" spans="1:8" x14ac:dyDescent="0.2">
      <c r="A613" s="8"/>
      <c r="B613" s="8"/>
      <c r="C613" s="8"/>
      <c r="D613" s="8"/>
      <c r="E613" s="8"/>
      <c r="F613" s="8"/>
      <c r="G613" s="8"/>
      <c r="H613" s="8"/>
    </row>
    <row r="614" spans="1:8" x14ac:dyDescent="0.2">
      <c r="A614" s="8"/>
      <c r="B614" s="8"/>
      <c r="C614" s="8"/>
      <c r="D614" s="8"/>
      <c r="E614" s="8"/>
      <c r="F614" s="8"/>
      <c r="G614" s="8"/>
      <c r="H614" s="8"/>
    </row>
    <row r="615" spans="1:8" x14ac:dyDescent="0.2">
      <c r="A615" s="8"/>
      <c r="B615" s="8"/>
      <c r="C615" s="8"/>
      <c r="D615" s="8"/>
      <c r="E615" s="8"/>
      <c r="F615" s="8"/>
      <c r="G615" s="8"/>
      <c r="H615" s="8"/>
    </row>
    <row r="616" spans="1:8" x14ac:dyDescent="0.2">
      <c r="A616" s="8"/>
      <c r="B616" s="8"/>
      <c r="C616" s="8"/>
      <c r="D616" s="8"/>
      <c r="E616" s="8"/>
      <c r="F616" s="8"/>
      <c r="G616" s="8"/>
      <c r="H616" s="8"/>
    </row>
    <row r="617" spans="1:8" x14ac:dyDescent="0.2">
      <c r="A617" s="8"/>
      <c r="B617" s="8"/>
      <c r="C617" s="8"/>
      <c r="D617" s="8"/>
      <c r="E617" s="8"/>
      <c r="F617" s="8"/>
      <c r="G617" s="8"/>
      <c r="H617" s="8"/>
    </row>
    <row r="618" spans="1:8" x14ac:dyDescent="0.2">
      <c r="A618" s="8"/>
      <c r="B618" s="8"/>
      <c r="C618" s="8"/>
      <c r="D618" s="8"/>
      <c r="E618" s="8"/>
      <c r="F618" s="8"/>
      <c r="G618" s="8"/>
      <c r="H618" s="8"/>
    </row>
    <row r="619" spans="1:8" x14ac:dyDescent="0.2">
      <c r="A619" s="8"/>
      <c r="B619" s="8"/>
      <c r="C619" s="8"/>
      <c r="D619" s="8"/>
      <c r="E619" s="8"/>
      <c r="F619" s="8"/>
      <c r="G619" s="8"/>
      <c r="H619" s="8"/>
    </row>
    <row r="620" spans="1:8" x14ac:dyDescent="0.2">
      <c r="A620" s="8"/>
      <c r="B620" s="8"/>
      <c r="C620" s="8"/>
      <c r="D620" s="8"/>
      <c r="E620" s="8"/>
      <c r="F620" s="8"/>
      <c r="G620" s="8"/>
      <c r="H620" s="8"/>
    </row>
    <row r="621" spans="1:8" x14ac:dyDescent="0.2">
      <c r="A621" s="8"/>
      <c r="B621" s="8"/>
      <c r="C621" s="8"/>
      <c r="D621" s="8"/>
      <c r="E621" s="8"/>
      <c r="F621" s="8"/>
      <c r="G621" s="8"/>
      <c r="H621" s="8"/>
    </row>
    <row r="622" spans="1:8" x14ac:dyDescent="0.2">
      <c r="A622" s="8"/>
      <c r="B622" s="8"/>
      <c r="C622" s="8"/>
      <c r="D622" s="8"/>
      <c r="E622" s="8"/>
      <c r="F622" s="8"/>
      <c r="G622" s="8"/>
      <c r="H622" s="8"/>
    </row>
    <row r="623" spans="1:8" x14ac:dyDescent="0.2">
      <c r="A623" s="8"/>
      <c r="B623" s="8"/>
      <c r="C623" s="8"/>
      <c r="D623" s="8"/>
      <c r="E623" s="8"/>
      <c r="F623" s="8"/>
      <c r="G623" s="8"/>
      <c r="H623" s="8"/>
    </row>
    <row r="624" spans="1:8" x14ac:dyDescent="0.2">
      <c r="A624" s="8"/>
      <c r="B624" s="8"/>
      <c r="C624" s="8"/>
      <c r="D624" s="8"/>
      <c r="E624" s="8"/>
      <c r="F624" s="8"/>
      <c r="G624" s="8"/>
      <c r="H624" s="8"/>
    </row>
    <row r="625" spans="1:8" x14ac:dyDescent="0.2">
      <c r="A625" s="8"/>
      <c r="B625" s="8"/>
      <c r="C625" s="8"/>
      <c r="D625" s="8"/>
      <c r="E625" s="8"/>
      <c r="F625" s="8"/>
      <c r="G625" s="8"/>
      <c r="H625" s="8"/>
    </row>
    <row r="626" spans="1:8" x14ac:dyDescent="0.2">
      <c r="A626" s="8"/>
      <c r="B626" s="8"/>
      <c r="C626" s="8"/>
      <c r="D626" s="8"/>
      <c r="E626" s="8"/>
      <c r="F626" s="8"/>
      <c r="G626" s="8"/>
      <c r="H626" s="8"/>
    </row>
    <row r="627" spans="1:8" x14ac:dyDescent="0.2">
      <c r="A627" s="8"/>
      <c r="B627" s="8"/>
      <c r="C627" s="8"/>
      <c r="D627" s="8"/>
      <c r="E627" s="8"/>
      <c r="F627" s="8"/>
      <c r="G627" s="8"/>
      <c r="H627" s="8"/>
    </row>
    <row r="628" spans="1:8" x14ac:dyDescent="0.2">
      <c r="A628" s="8"/>
      <c r="B628" s="8"/>
      <c r="C628" s="8"/>
      <c r="D628" s="8"/>
      <c r="E628" s="8"/>
      <c r="F628" s="8"/>
      <c r="G628" s="8"/>
      <c r="H628" s="8"/>
    </row>
    <row r="629" spans="1:8" x14ac:dyDescent="0.2">
      <c r="A629" s="8"/>
      <c r="B629" s="8"/>
      <c r="C629" s="8"/>
      <c r="D629" s="8"/>
      <c r="E629" s="8"/>
      <c r="F629" s="8"/>
      <c r="G629" s="8"/>
      <c r="H629" s="8"/>
    </row>
    <row r="630" spans="1:8" x14ac:dyDescent="0.2">
      <c r="A630" s="8"/>
      <c r="B630" s="8"/>
      <c r="C630" s="8"/>
      <c r="D630" s="8"/>
      <c r="E630" s="8"/>
      <c r="F630" s="8"/>
      <c r="G630" s="8"/>
      <c r="H630" s="8"/>
    </row>
    <row r="631" spans="1:8" x14ac:dyDescent="0.2">
      <c r="A631" s="8"/>
      <c r="B631" s="8"/>
      <c r="C631" s="8"/>
      <c r="D631" s="8"/>
      <c r="E631" s="8"/>
      <c r="F631" s="8"/>
      <c r="G631" s="8"/>
      <c r="H631" s="8"/>
    </row>
    <row r="632" spans="1:8" x14ac:dyDescent="0.2">
      <c r="A632" s="8"/>
      <c r="B632" s="8"/>
      <c r="C632" s="8"/>
      <c r="D632" s="8"/>
      <c r="E632" s="8"/>
      <c r="F632" s="8"/>
      <c r="G632" s="8"/>
      <c r="H632" s="8"/>
    </row>
    <row r="633" spans="1:8" x14ac:dyDescent="0.2">
      <c r="A633" s="8"/>
      <c r="B633" s="8"/>
      <c r="C633" s="8"/>
      <c r="D633" s="8"/>
      <c r="E633" s="8"/>
      <c r="F633" s="8"/>
      <c r="G633" s="8"/>
      <c r="H633" s="8"/>
    </row>
    <row r="634" spans="1:8" x14ac:dyDescent="0.2">
      <c r="A634" s="8"/>
      <c r="B634" s="8"/>
      <c r="C634" s="8"/>
      <c r="D634" s="8"/>
      <c r="E634" s="8"/>
      <c r="F634" s="8"/>
      <c r="G634" s="8"/>
      <c r="H634" s="8"/>
    </row>
    <row r="635" spans="1:8" x14ac:dyDescent="0.2">
      <c r="A635" s="8"/>
      <c r="B635" s="8"/>
      <c r="C635" s="8"/>
      <c r="D635" s="8"/>
      <c r="E635" s="8"/>
      <c r="F635" s="8"/>
      <c r="G635" s="8"/>
      <c r="H635" s="8"/>
    </row>
    <row r="636" spans="1:8" x14ac:dyDescent="0.2">
      <c r="A636" s="8"/>
      <c r="B636" s="8"/>
      <c r="C636" s="8"/>
      <c r="D636" s="8"/>
      <c r="E636" s="8"/>
      <c r="F636" s="8"/>
      <c r="G636" s="8"/>
      <c r="H636" s="8"/>
    </row>
    <row r="637" spans="1:8" x14ac:dyDescent="0.2">
      <c r="A637" s="8"/>
      <c r="B637" s="8"/>
      <c r="C637" s="8"/>
      <c r="D637" s="8"/>
      <c r="E637" s="8"/>
      <c r="F637" s="8"/>
      <c r="G637" s="8"/>
      <c r="H637" s="8"/>
    </row>
    <row r="638" spans="1:8" x14ac:dyDescent="0.2">
      <c r="A638" s="8"/>
      <c r="B638" s="8"/>
      <c r="C638" s="8"/>
      <c r="D638" s="8"/>
      <c r="E638" s="8"/>
      <c r="F638" s="8"/>
      <c r="G638" s="8"/>
      <c r="H638" s="8"/>
    </row>
    <row r="639" spans="1:8" x14ac:dyDescent="0.2">
      <c r="A639" s="8"/>
      <c r="B639" s="8"/>
      <c r="C639" s="8"/>
      <c r="D639" s="8"/>
      <c r="E639" s="8"/>
      <c r="F639" s="8"/>
      <c r="G639" s="8"/>
      <c r="H639" s="8"/>
    </row>
    <row r="640" spans="1:8" x14ac:dyDescent="0.2">
      <c r="A640" s="8"/>
      <c r="B640" s="8"/>
      <c r="C640" s="8"/>
      <c r="D640" s="8"/>
      <c r="E640" s="8"/>
      <c r="F640" s="8"/>
      <c r="G640" s="8"/>
      <c r="H640" s="8"/>
    </row>
    <row r="641" spans="1:8" x14ac:dyDescent="0.2">
      <c r="A641" s="8"/>
      <c r="B641" s="8"/>
      <c r="C641" s="8"/>
      <c r="D641" s="8"/>
      <c r="E641" s="8"/>
      <c r="F641" s="8"/>
      <c r="G641" s="8"/>
      <c r="H641" s="8"/>
    </row>
    <row r="642" spans="1:8" x14ac:dyDescent="0.2">
      <c r="A642" s="8"/>
      <c r="B642" s="8"/>
      <c r="C642" s="8"/>
      <c r="D642" s="8"/>
      <c r="E642" s="8"/>
      <c r="F642" s="8"/>
      <c r="G642" s="8"/>
      <c r="H642" s="8"/>
    </row>
    <row r="643" spans="1:8" x14ac:dyDescent="0.2">
      <c r="A643" s="8"/>
      <c r="B643" s="8"/>
      <c r="C643" s="8"/>
      <c r="D643" s="8"/>
      <c r="E643" s="8"/>
      <c r="F643" s="8"/>
      <c r="G643" s="8"/>
      <c r="H643" s="8"/>
    </row>
    <row r="644" spans="1:8" x14ac:dyDescent="0.2">
      <c r="A644" s="8"/>
      <c r="B644" s="8"/>
      <c r="C644" s="8"/>
      <c r="D644" s="8"/>
      <c r="E644" s="8"/>
      <c r="F644" s="8"/>
      <c r="G644" s="8"/>
      <c r="H644" s="8"/>
    </row>
    <row r="645" spans="1:8" x14ac:dyDescent="0.2">
      <c r="A645" s="8"/>
      <c r="B645" s="8"/>
      <c r="C645" s="8"/>
      <c r="D645" s="8"/>
      <c r="E645" s="8"/>
      <c r="F645" s="8"/>
      <c r="G645" s="8"/>
      <c r="H645" s="8"/>
    </row>
    <row r="646" spans="1:8" x14ac:dyDescent="0.2">
      <c r="A646" s="8"/>
      <c r="B646" s="8"/>
      <c r="C646" s="8"/>
      <c r="D646" s="8"/>
      <c r="E646" s="8"/>
      <c r="F646" s="8"/>
      <c r="G646" s="8"/>
      <c r="H646" s="8"/>
    </row>
    <row r="647" spans="1:8" x14ac:dyDescent="0.2">
      <c r="A647" s="8"/>
      <c r="B647" s="8"/>
      <c r="C647" s="8"/>
      <c r="D647" s="8"/>
      <c r="E647" s="8"/>
      <c r="F647" s="8"/>
      <c r="G647" s="8"/>
      <c r="H647" s="8"/>
    </row>
    <row r="648" spans="1:8" x14ac:dyDescent="0.2">
      <c r="A648" s="8"/>
      <c r="B648" s="8"/>
      <c r="C648" s="8"/>
      <c r="D648" s="8"/>
      <c r="E648" s="8"/>
      <c r="F648" s="8"/>
      <c r="G648" s="8"/>
      <c r="H648" s="8"/>
    </row>
    <row r="649" spans="1:8" x14ac:dyDescent="0.2">
      <c r="A649" s="8"/>
      <c r="B649" s="8"/>
      <c r="C649" s="8"/>
      <c r="D649" s="8"/>
      <c r="E649" s="8"/>
      <c r="F649" s="8"/>
      <c r="G649" s="8"/>
      <c r="H649" s="8"/>
    </row>
    <row r="650" spans="1:8" x14ac:dyDescent="0.2">
      <c r="A650" s="8"/>
      <c r="B650" s="8"/>
      <c r="C650" s="8"/>
      <c r="D650" s="8"/>
      <c r="E650" s="8"/>
      <c r="F650" s="8"/>
      <c r="G650" s="8"/>
      <c r="H650" s="8"/>
    </row>
    <row r="651" spans="1:8" x14ac:dyDescent="0.2">
      <c r="A651" s="8"/>
      <c r="B651" s="8"/>
      <c r="C651" s="8"/>
      <c r="D651" s="8"/>
      <c r="E651" s="8"/>
      <c r="F651" s="8"/>
      <c r="G651" s="8"/>
      <c r="H651" s="8"/>
    </row>
    <row r="652" spans="1:8" x14ac:dyDescent="0.2">
      <c r="A652" s="8"/>
      <c r="B652" s="8"/>
      <c r="C652" s="8"/>
      <c r="D652" s="8"/>
      <c r="E652" s="8"/>
      <c r="F652" s="8"/>
      <c r="G652" s="8"/>
      <c r="H652" s="8"/>
    </row>
    <row r="653" spans="1:8" x14ac:dyDescent="0.2">
      <c r="A653" s="8"/>
      <c r="B653" s="8"/>
      <c r="C653" s="8"/>
      <c r="D653" s="8"/>
      <c r="E653" s="8"/>
      <c r="F653" s="8"/>
      <c r="G653" s="8"/>
      <c r="H653" s="8"/>
    </row>
    <row r="654" spans="1:8" x14ac:dyDescent="0.2">
      <c r="A654" s="8"/>
      <c r="B654" s="8"/>
      <c r="C654" s="8"/>
      <c r="D654" s="8"/>
      <c r="E654" s="8"/>
      <c r="F654" s="8"/>
      <c r="G654" s="8"/>
      <c r="H654" s="8"/>
    </row>
    <row r="655" spans="1:8" x14ac:dyDescent="0.2">
      <c r="A655" s="8"/>
      <c r="B655" s="8"/>
      <c r="C655" s="8"/>
      <c r="D655" s="8"/>
      <c r="E655" s="8"/>
      <c r="F655" s="8"/>
      <c r="G655" s="8"/>
      <c r="H655" s="8"/>
    </row>
    <row r="656" spans="1:8" x14ac:dyDescent="0.2">
      <c r="A656" s="8"/>
      <c r="B656" s="8"/>
      <c r="C656" s="8"/>
      <c r="D656" s="8"/>
      <c r="E656" s="8"/>
      <c r="F656" s="8"/>
      <c r="G656" s="8"/>
      <c r="H656" s="8"/>
    </row>
    <row r="657" spans="1:8" x14ac:dyDescent="0.2">
      <c r="A657" s="8"/>
      <c r="B657" s="8"/>
      <c r="C657" s="8"/>
      <c r="D657" s="8"/>
      <c r="E657" s="8"/>
      <c r="F657" s="8"/>
      <c r="G657" s="8"/>
      <c r="H657" s="8"/>
    </row>
    <row r="658" spans="1:8" x14ac:dyDescent="0.2">
      <c r="A658" s="8"/>
      <c r="B658" s="8"/>
      <c r="C658" s="8"/>
      <c r="D658" s="8"/>
      <c r="E658" s="8"/>
      <c r="F658" s="8"/>
      <c r="G658" s="8"/>
      <c r="H658" s="8"/>
    </row>
    <row r="659" spans="1:8" x14ac:dyDescent="0.2">
      <c r="A659" s="8"/>
      <c r="B659" s="8"/>
      <c r="C659" s="8"/>
      <c r="D659" s="8"/>
      <c r="E659" s="8"/>
      <c r="F659" s="8"/>
      <c r="G659" s="8"/>
      <c r="H659" s="8"/>
    </row>
    <row r="660" spans="1:8" x14ac:dyDescent="0.2">
      <c r="A660" s="8"/>
      <c r="B660" s="8"/>
      <c r="C660" s="8"/>
      <c r="D660" s="8"/>
      <c r="E660" s="8"/>
      <c r="F660" s="8"/>
      <c r="G660" s="8"/>
      <c r="H660" s="8"/>
    </row>
    <row r="661" spans="1:8" x14ac:dyDescent="0.2">
      <c r="A661" s="8"/>
      <c r="B661" s="8"/>
      <c r="C661" s="8"/>
      <c r="D661" s="8"/>
      <c r="E661" s="8"/>
      <c r="F661" s="8"/>
      <c r="G661" s="8"/>
      <c r="H661" s="8"/>
    </row>
    <row r="662" spans="1:8" x14ac:dyDescent="0.2">
      <c r="A662" s="8"/>
      <c r="B662" s="8"/>
      <c r="C662" s="8"/>
      <c r="D662" s="8"/>
      <c r="E662" s="8"/>
      <c r="F662" s="8"/>
      <c r="G662" s="8"/>
      <c r="H662" s="8"/>
    </row>
    <row r="663" spans="1:8" x14ac:dyDescent="0.2">
      <c r="A663" s="8"/>
      <c r="B663" s="8"/>
      <c r="C663" s="8"/>
      <c r="D663" s="8"/>
      <c r="E663" s="8"/>
      <c r="F663" s="8"/>
      <c r="G663" s="8"/>
      <c r="H663" s="8"/>
    </row>
    <row r="664" spans="1:8" x14ac:dyDescent="0.2">
      <c r="A664" s="8"/>
      <c r="B664" s="8"/>
      <c r="C664" s="8"/>
      <c r="D664" s="8"/>
      <c r="E664" s="8"/>
      <c r="F664" s="8"/>
      <c r="G664" s="8"/>
      <c r="H664" s="8"/>
    </row>
    <row r="665" spans="1:8" x14ac:dyDescent="0.2">
      <c r="A665" s="8"/>
      <c r="B665" s="8"/>
      <c r="C665" s="8"/>
      <c r="D665" s="8"/>
      <c r="E665" s="8"/>
      <c r="F665" s="8"/>
      <c r="G665" s="8"/>
      <c r="H665" s="8"/>
    </row>
    <row r="666" spans="1:8" x14ac:dyDescent="0.2">
      <c r="A666" s="8"/>
      <c r="B666" s="8"/>
      <c r="C666" s="8"/>
      <c r="D666" s="8"/>
      <c r="E666" s="8"/>
      <c r="F666" s="8"/>
      <c r="G666" s="8"/>
      <c r="H666" s="8"/>
    </row>
    <row r="667" spans="1:8" x14ac:dyDescent="0.2">
      <c r="A667" s="8"/>
      <c r="B667" s="8"/>
      <c r="C667" s="8"/>
      <c r="D667" s="8"/>
      <c r="E667" s="8"/>
      <c r="F667" s="8"/>
      <c r="G667" s="8"/>
      <c r="H667" s="8"/>
    </row>
    <row r="668" spans="1:8" x14ac:dyDescent="0.2">
      <c r="A668" s="8"/>
      <c r="B668" s="8"/>
      <c r="C668" s="8"/>
      <c r="D668" s="8"/>
      <c r="E668" s="8"/>
      <c r="F668" s="8"/>
      <c r="G668" s="8"/>
      <c r="H668" s="8"/>
    </row>
    <row r="669" spans="1:8" x14ac:dyDescent="0.2">
      <c r="A669" s="8"/>
      <c r="B669" s="8"/>
      <c r="C669" s="8"/>
      <c r="D669" s="8"/>
      <c r="E669" s="8"/>
      <c r="F669" s="8"/>
      <c r="G669" s="8"/>
      <c r="H669" s="8"/>
    </row>
    <row r="670" spans="1:8" x14ac:dyDescent="0.2">
      <c r="A670" s="8"/>
      <c r="B670" s="8"/>
      <c r="C670" s="8"/>
      <c r="D670" s="8"/>
      <c r="E670" s="8"/>
      <c r="F670" s="8"/>
      <c r="G670" s="8"/>
      <c r="H670" s="8"/>
    </row>
    <row r="671" spans="1:8" x14ac:dyDescent="0.2">
      <c r="A671" s="8"/>
      <c r="B671" s="8"/>
      <c r="C671" s="8"/>
      <c r="D671" s="8"/>
      <c r="E671" s="8"/>
      <c r="F671" s="8"/>
      <c r="G671" s="8"/>
      <c r="H671" s="8"/>
    </row>
    <row r="672" spans="1:8" x14ac:dyDescent="0.2">
      <c r="A672" s="8"/>
      <c r="B672" s="8"/>
      <c r="C672" s="8"/>
      <c r="D672" s="8"/>
      <c r="E672" s="8"/>
      <c r="F672" s="8"/>
      <c r="G672" s="8"/>
      <c r="H672" s="8"/>
    </row>
    <row r="673" spans="1:8" x14ac:dyDescent="0.2">
      <c r="A673" s="8"/>
      <c r="B673" s="8"/>
      <c r="C673" s="8"/>
      <c r="D673" s="8"/>
      <c r="E673" s="8"/>
      <c r="F673" s="8"/>
      <c r="G673" s="8"/>
      <c r="H673" s="8"/>
    </row>
    <row r="674" spans="1:8" x14ac:dyDescent="0.2">
      <c r="A674" s="8"/>
      <c r="B674" s="8"/>
      <c r="C674" s="8"/>
      <c r="D674" s="8"/>
      <c r="E674" s="8"/>
      <c r="F674" s="8"/>
      <c r="G674" s="8"/>
      <c r="H674" s="8"/>
    </row>
    <row r="675" spans="1:8" x14ac:dyDescent="0.2">
      <c r="A675" s="8"/>
      <c r="B675" s="8"/>
      <c r="C675" s="8"/>
      <c r="D675" s="8"/>
      <c r="E675" s="8"/>
      <c r="F675" s="8"/>
      <c r="G675" s="8"/>
      <c r="H675" s="8"/>
    </row>
    <row r="676" spans="1:8" x14ac:dyDescent="0.2">
      <c r="A676" s="8"/>
      <c r="B676" s="8"/>
      <c r="C676" s="8"/>
      <c r="D676" s="8"/>
      <c r="E676" s="8"/>
      <c r="F676" s="8"/>
      <c r="G676" s="8"/>
      <c r="H676" s="8"/>
    </row>
    <row r="677" spans="1:8" x14ac:dyDescent="0.2">
      <c r="A677" s="8"/>
      <c r="B677" s="8"/>
      <c r="C677" s="8"/>
      <c r="D677" s="8"/>
      <c r="E677" s="8"/>
      <c r="F677" s="8"/>
      <c r="G677" s="8"/>
      <c r="H677" s="8"/>
    </row>
    <row r="678" spans="1:8" x14ac:dyDescent="0.2">
      <c r="A678" s="8"/>
      <c r="B678" s="8"/>
      <c r="C678" s="8"/>
      <c r="D678" s="8"/>
      <c r="E678" s="8"/>
      <c r="F678" s="8"/>
      <c r="G678" s="8"/>
      <c r="H678" s="8"/>
    </row>
    <row r="679" spans="1:8" x14ac:dyDescent="0.2">
      <c r="A679" s="8"/>
      <c r="B679" s="8"/>
      <c r="C679" s="8"/>
      <c r="D679" s="8"/>
      <c r="E679" s="8"/>
      <c r="F679" s="8"/>
      <c r="G679" s="8"/>
      <c r="H679" s="8"/>
    </row>
    <row r="680" spans="1:8" x14ac:dyDescent="0.2">
      <c r="A680" s="8"/>
      <c r="B680" s="8"/>
      <c r="C680" s="8"/>
      <c r="D680" s="8"/>
      <c r="E680" s="8"/>
      <c r="F680" s="8"/>
      <c r="G680" s="8"/>
      <c r="H680" s="8"/>
    </row>
  </sheetData>
  <protectedRanges>
    <protectedRange password="CC03" sqref="E13" name="Range1_20_2_2_1"/>
    <protectedRange password="CC03" sqref="E15" name="Range1_20_2_7_1"/>
    <protectedRange password="CC03" sqref="E28 E30" name="Range1_20_2_5_1"/>
  </protectedRanges>
  <mergeCells count="19">
    <mergeCell ref="B60:E60"/>
    <mergeCell ref="A111:A112"/>
    <mergeCell ref="B111:E112"/>
    <mergeCell ref="F111:F112"/>
    <mergeCell ref="A55:A56"/>
    <mergeCell ref="B55:E56"/>
    <mergeCell ref="F55:F56"/>
    <mergeCell ref="A58:A59"/>
    <mergeCell ref="B58:B59"/>
    <mergeCell ref="C58:C59"/>
    <mergeCell ref="D58:D59"/>
    <mergeCell ref="E58:E59"/>
    <mergeCell ref="F58:F59"/>
    <mergeCell ref="F2:F3"/>
    <mergeCell ref="A2:A3"/>
    <mergeCell ref="B2:B3"/>
    <mergeCell ref="C2:C3"/>
    <mergeCell ref="D2:D3"/>
    <mergeCell ref="E2:E3"/>
  </mergeCells>
  <pageMargins left="0.74803149606299213" right="0.43307086614173229" top="0.98425196850393704" bottom="0.98425196850393704" header="0.51181102362204722" footer="0.51181102362204722"/>
  <pageSetup paperSize="9" scale="94" firstPageNumber="8" orientation="portrait" useFirstPageNumber="1" r:id="rId1"/>
  <headerFooter alignWithMargins="0">
    <oddHeader>&amp;L&amp;"Arial Narrow,Bold"MAHWELERENG ROADS AND STORM-WATER
SCHEDULE A: ROADWORKS&amp;R&amp;"Arial Narrow,Regular"
&amp;"Arial Narrow,Bold"SECTION 2200</oddHeader>
  </headerFooter>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578"/>
  <sheetViews>
    <sheetView view="pageBreakPreview" topLeftCell="A28" zoomScaleNormal="100" zoomScaleSheetLayoutView="100" workbookViewId="0">
      <selection activeCell="E45" sqref="E45"/>
    </sheetView>
  </sheetViews>
  <sheetFormatPr defaultRowHeight="12.75" x14ac:dyDescent="0.2"/>
  <cols>
    <col min="1" max="1" width="8.28515625" style="120" customWidth="1"/>
    <col min="2" max="2" width="39.140625" style="87" customWidth="1"/>
    <col min="3" max="3" width="8.7109375" style="87" customWidth="1"/>
    <col min="4" max="4" width="10.5703125" style="87" customWidth="1"/>
    <col min="5" max="5" width="10.7109375" style="87" customWidth="1"/>
    <col min="6" max="6" width="12.5703125" style="446" customWidth="1"/>
    <col min="7" max="7" width="9.140625" style="87" customWidth="1"/>
    <col min="8" max="8" width="11.5703125" style="87" customWidth="1"/>
    <col min="9" max="11" width="4.85546875" style="87" customWidth="1"/>
    <col min="12" max="12" width="8" style="87" customWidth="1"/>
    <col min="13" max="16384" width="9.140625" style="87"/>
  </cols>
  <sheetData>
    <row r="2" spans="1:7" x14ac:dyDescent="0.2">
      <c r="A2" s="777" t="s">
        <v>2</v>
      </c>
      <c r="B2" s="775" t="s">
        <v>3</v>
      </c>
      <c r="C2" s="777" t="s">
        <v>4</v>
      </c>
      <c r="D2" s="775" t="s">
        <v>5</v>
      </c>
      <c r="E2" s="777" t="s">
        <v>6</v>
      </c>
      <c r="F2" s="817" t="s">
        <v>7</v>
      </c>
    </row>
    <row r="3" spans="1:7" x14ac:dyDescent="0.2">
      <c r="A3" s="779"/>
      <c r="B3" s="782"/>
      <c r="C3" s="779"/>
      <c r="D3" s="782"/>
      <c r="E3" s="779"/>
      <c r="F3" s="838"/>
    </row>
    <row r="4" spans="1:7" ht="9" customHeight="1" x14ac:dyDescent="0.2">
      <c r="A4" s="301"/>
      <c r="B4" s="85"/>
      <c r="C4" s="84"/>
      <c r="D4" s="61"/>
      <c r="E4" s="46"/>
      <c r="F4" s="435"/>
    </row>
    <row r="5" spans="1:7" ht="54" customHeight="1" x14ac:dyDescent="0.2">
      <c r="A5" s="372">
        <v>23</v>
      </c>
      <c r="B5" s="141" t="s">
        <v>328</v>
      </c>
      <c r="C5" s="142"/>
      <c r="D5" s="143"/>
      <c r="E5" s="144"/>
      <c r="F5" s="436"/>
    </row>
    <row r="6" spans="1:7" x14ac:dyDescent="0.2">
      <c r="A6" s="321"/>
      <c r="B6" s="141"/>
      <c r="C6" s="142"/>
      <c r="D6" s="143"/>
      <c r="E6" s="144"/>
      <c r="F6" s="436"/>
    </row>
    <row r="7" spans="1:7" x14ac:dyDescent="0.2">
      <c r="A7" s="322">
        <v>23.01</v>
      </c>
      <c r="B7" s="145" t="s">
        <v>329</v>
      </c>
      <c r="C7" s="142"/>
      <c r="D7" s="143"/>
      <c r="E7" s="144"/>
      <c r="F7" s="436"/>
      <c r="G7" s="76"/>
    </row>
    <row r="8" spans="1:7" x14ac:dyDescent="0.2">
      <c r="A8" s="323"/>
      <c r="B8" s="143"/>
      <c r="C8" s="146"/>
      <c r="D8" s="143"/>
      <c r="E8" s="144"/>
      <c r="F8" s="436"/>
      <c r="G8" s="76"/>
    </row>
    <row r="9" spans="1:7" x14ac:dyDescent="0.2">
      <c r="A9" s="323"/>
      <c r="B9" s="147" t="s">
        <v>330</v>
      </c>
      <c r="C9" s="640" t="s">
        <v>43</v>
      </c>
      <c r="D9" s="639">
        <f>5200*2</f>
        <v>10400</v>
      </c>
      <c r="E9" s="659"/>
      <c r="F9" s="660"/>
      <c r="G9" s="76"/>
    </row>
    <row r="10" spans="1:7" x14ac:dyDescent="0.2">
      <c r="A10" s="323"/>
      <c r="B10" s="147"/>
      <c r="C10" s="640"/>
      <c r="D10" s="639"/>
      <c r="E10" s="659"/>
      <c r="F10" s="660"/>
      <c r="G10" s="76"/>
    </row>
    <row r="11" spans="1:7" x14ac:dyDescent="0.2">
      <c r="A11" s="323"/>
      <c r="B11" s="147" t="s">
        <v>490</v>
      </c>
      <c r="C11" s="640" t="s">
        <v>43</v>
      </c>
      <c r="D11" s="639">
        <f>1040+40</f>
        <v>1080</v>
      </c>
      <c r="E11" s="659"/>
      <c r="F11" s="659"/>
      <c r="G11" s="76"/>
    </row>
    <row r="12" spans="1:7" x14ac:dyDescent="0.2">
      <c r="A12" s="323"/>
      <c r="B12" s="147"/>
      <c r="C12" s="640"/>
      <c r="D12" s="639"/>
      <c r="E12" s="659"/>
      <c r="F12" s="659"/>
      <c r="G12" s="76"/>
    </row>
    <row r="13" spans="1:7" x14ac:dyDescent="0.2">
      <c r="A13" s="323"/>
      <c r="B13" s="147" t="s">
        <v>491</v>
      </c>
      <c r="C13" s="640" t="s">
        <v>43</v>
      </c>
      <c r="D13" s="639">
        <v>1040</v>
      </c>
      <c r="E13" s="659"/>
      <c r="F13" s="659"/>
      <c r="G13" s="76"/>
    </row>
    <row r="14" spans="1:7" x14ac:dyDescent="0.2">
      <c r="A14" s="323"/>
      <c r="B14" s="147"/>
      <c r="C14" s="640"/>
      <c r="D14" s="639"/>
      <c r="E14" s="659"/>
      <c r="F14" s="659"/>
      <c r="G14" s="76"/>
    </row>
    <row r="15" spans="1:7" ht="24" customHeight="1" x14ac:dyDescent="0.2">
      <c r="A15" s="331">
        <v>23.04</v>
      </c>
      <c r="B15" s="369" t="s">
        <v>496</v>
      </c>
      <c r="C15" s="370"/>
      <c r="D15" s="661"/>
      <c r="E15" s="438"/>
      <c r="F15" s="438"/>
      <c r="G15" s="76"/>
    </row>
    <row r="16" spans="1:7" x14ac:dyDescent="0.2">
      <c r="A16" s="146"/>
      <c r="B16" s="143" t="s">
        <v>497</v>
      </c>
      <c r="C16" s="370" t="s">
        <v>339</v>
      </c>
      <c r="D16" s="662">
        <f>(2*5*0.2)*30</f>
        <v>60</v>
      </c>
      <c r="E16" s="438"/>
      <c r="F16" s="438"/>
      <c r="G16" s="76"/>
    </row>
    <row r="17" spans="1:7" x14ac:dyDescent="0.2">
      <c r="A17" s="146"/>
      <c r="B17" s="143"/>
      <c r="C17" s="370"/>
      <c r="D17" s="661"/>
      <c r="E17" s="438"/>
      <c r="F17" s="438"/>
      <c r="G17" s="76"/>
    </row>
    <row r="18" spans="1:7" ht="14.25" customHeight="1" x14ac:dyDescent="0.2">
      <c r="A18" s="146"/>
      <c r="B18" s="371" t="s">
        <v>498</v>
      </c>
      <c r="C18" s="370" t="s">
        <v>499</v>
      </c>
      <c r="D18" s="663">
        <f>2*5*30</f>
        <v>300</v>
      </c>
      <c r="E18" s="438"/>
      <c r="F18" s="438"/>
      <c r="G18" s="76"/>
    </row>
    <row r="19" spans="1:7" ht="14.25" customHeight="1" x14ac:dyDescent="0.2">
      <c r="A19" s="146"/>
      <c r="B19" s="371"/>
      <c r="C19" s="370"/>
      <c r="D19" s="663"/>
      <c r="E19" s="438"/>
      <c r="F19" s="438"/>
      <c r="G19" s="76"/>
    </row>
    <row r="20" spans="1:7" ht="14.25" customHeight="1" x14ac:dyDescent="0.2">
      <c r="A20" s="146">
        <v>23.06</v>
      </c>
      <c r="B20" s="371" t="s">
        <v>619</v>
      </c>
      <c r="C20" s="370"/>
      <c r="D20" s="663"/>
      <c r="E20" s="438"/>
      <c r="F20" s="438"/>
      <c r="G20" s="76"/>
    </row>
    <row r="21" spans="1:7" ht="14.25" customHeight="1" x14ac:dyDescent="0.2">
      <c r="A21" s="146"/>
      <c r="B21" s="371" t="s">
        <v>620</v>
      </c>
      <c r="C21" s="370"/>
      <c r="D21" s="663" t="s">
        <v>298</v>
      </c>
      <c r="E21" s="438"/>
      <c r="F21" s="438"/>
      <c r="G21" s="76"/>
    </row>
    <row r="22" spans="1:7" ht="14.25" customHeight="1" x14ac:dyDescent="0.2">
      <c r="A22" s="146"/>
      <c r="B22" s="371"/>
      <c r="C22" s="370"/>
      <c r="D22" s="663"/>
      <c r="E22" s="438"/>
      <c r="F22" s="438"/>
      <c r="G22" s="76"/>
    </row>
    <row r="23" spans="1:7" ht="14.25" customHeight="1" x14ac:dyDescent="0.2">
      <c r="A23" s="146"/>
      <c r="B23" s="371" t="s">
        <v>621</v>
      </c>
      <c r="C23" s="370"/>
      <c r="D23" s="663"/>
      <c r="E23" s="438"/>
      <c r="F23" s="438"/>
      <c r="G23" s="76"/>
    </row>
    <row r="24" spans="1:7" ht="14.25" customHeight="1" x14ac:dyDescent="0.2">
      <c r="A24" s="146"/>
      <c r="B24" s="371" t="s">
        <v>622</v>
      </c>
      <c r="C24" s="370" t="s">
        <v>623</v>
      </c>
      <c r="D24" s="663">
        <v>20</v>
      </c>
      <c r="E24" s="438"/>
      <c r="F24" s="438"/>
      <c r="G24" s="76"/>
    </row>
    <row r="25" spans="1:7" ht="14.25" customHeight="1" x14ac:dyDescent="0.2">
      <c r="A25" s="146"/>
      <c r="B25" s="371"/>
      <c r="C25" s="370"/>
      <c r="D25" s="663"/>
      <c r="E25" s="438"/>
      <c r="F25" s="438"/>
      <c r="G25" s="76"/>
    </row>
    <row r="26" spans="1:7" ht="14.25" customHeight="1" x14ac:dyDescent="0.2">
      <c r="A26" s="146"/>
      <c r="B26" s="371" t="s">
        <v>624</v>
      </c>
      <c r="C26" s="370"/>
      <c r="D26" s="663"/>
      <c r="E26" s="438"/>
      <c r="F26" s="438"/>
      <c r="G26" s="76"/>
    </row>
    <row r="27" spans="1:7" ht="14.25" customHeight="1" x14ac:dyDescent="0.2">
      <c r="A27" s="146"/>
      <c r="B27" s="371" t="s">
        <v>625</v>
      </c>
      <c r="C27" s="370"/>
      <c r="D27" s="663"/>
      <c r="E27" s="438"/>
      <c r="F27" s="438"/>
      <c r="G27" s="76"/>
    </row>
    <row r="28" spans="1:7" ht="14.25" customHeight="1" x14ac:dyDescent="0.2">
      <c r="A28" s="146"/>
      <c r="B28" s="371"/>
      <c r="C28" s="370"/>
      <c r="D28" s="663"/>
      <c r="E28" s="438"/>
      <c r="F28" s="438"/>
      <c r="G28" s="76"/>
    </row>
    <row r="29" spans="1:7" ht="14.25" customHeight="1" x14ac:dyDescent="0.2">
      <c r="A29" s="146"/>
      <c r="B29" s="371" t="s">
        <v>626</v>
      </c>
      <c r="C29" s="370"/>
      <c r="D29" s="663"/>
      <c r="E29" s="438"/>
      <c r="F29" s="438"/>
      <c r="G29" s="76"/>
    </row>
    <row r="30" spans="1:7" ht="14.25" customHeight="1" x14ac:dyDescent="0.2">
      <c r="A30" s="146"/>
      <c r="B30" s="371" t="s">
        <v>627</v>
      </c>
      <c r="C30" s="370" t="s">
        <v>618</v>
      </c>
      <c r="D30" s="663">
        <v>15</v>
      </c>
      <c r="E30" s="438"/>
      <c r="F30" s="438"/>
      <c r="G30" s="76"/>
    </row>
    <row r="31" spans="1:7" ht="14.25" customHeight="1" x14ac:dyDescent="0.2">
      <c r="A31" s="146"/>
      <c r="B31" s="371"/>
      <c r="C31" s="370"/>
      <c r="D31" s="663"/>
      <c r="E31" s="438"/>
      <c r="F31" s="438"/>
      <c r="G31" s="76"/>
    </row>
    <row r="32" spans="1:7" ht="14.25" customHeight="1" x14ac:dyDescent="0.2">
      <c r="A32" s="146"/>
      <c r="B32" s="371" t="s">
        <v>628</v>
      </c>
      <c r="C32" s="370"/>
      <c r="D32" s="663"/>
      <c r="E32" s="438"/>
      <c r="F32" s="438"/>
      <c r="G32" s="76"/>
    </row>
    <row r="33" spans="1:7" ht="14.25" customHeight="1" x14ac:dyDescent="0.2">
      <c r="A33" s="146"/>
      <c r="B33" s="371" t="s">
        <v>629</v>
      </c>
      <c r="C33" s="370" t="s">
        <v>618</v>
      </c>
      <c r="D33" s="663">
        <v>25</v>
      </c>
      <c r="E33" s="438"/>
      <c r="F33" s="438"/>
      <c r="G33" s="76"/>
    </row>
    <row r="34" spans="1:7" x14ac:dyDescent="0.2">
      <c r="A34" s="146"/>
      <c r="B34" s="147"/>
      <c r="C34" s="370"/>
      <c r="D34" s="661"/>
      <c r="E34" s="438"/>
      <c r="F34" s="438"/>
      <c r="G34" s="76"/>
    </row>
    <row r="35" spans="1:7" ht="25.5" customHeight="1" x14ac:dyDescent="0.2">
      <c r="A35" s="331">
        <v>23.07</v>
      </c>
      <c r="B35" s="369" t="s">
        <v>500</v>
      </c>
      <c r="C35" s="370"/>
      <c r="D35" s="661"/>
      <c r="E35" s="438"/>
      <c r="F35" s="438"/>
      <c r="G35" s="76"/>
    </row>
    <row r="36" spans="1:7" x14ac:dyDescent="0.2">
      <c r="A36" s="146"/>
      <c r="B36" s="143"/>
      <c r="C36" s="370"/>
      <c r="D36" s="374"/>
      <c r="E36" s="438"/>
      <c r="F36" s="438"/>
      <c r="G36" s="76"/>
    </row>
    <row r="37" spans="1:7" x14ac:dyDescent="0.2">
      <c r="A37" s="146"/>
      <c r="B37" s="143" t="s">
        <v>501</v>
      </c>
      <c r="C37" s="370" t="s">
        <v>499</v>
      </c>
      <c r="D37" s="374">
        <v>300</v>
      </c>
      <c r="E37" s="438"/>
      <c r="F37" s="438"/>
      <c r="G37" s="76"/>
    </row>
    <row r="38" spans="1:7" x14ac:dyDescent="0.2">
      <c r="A38" s="146"/>
      <c r="B38" s="143" t="s">
        <v>617</v>
      </c>
      <c r="C38" s="370" t="s">
        <v>618</v>
      </c>
      <c r="D38" s="374">
        <v>5</v>
      </c>
      <c r="E38" s="438"/>
      <c r="F38" s="438"/>
      <c r="G38" s="76"/>
    </row>
    <row r="39" spans="1:7" x14ac:dyDescent="0.2">
      <c r="A39" s="146"/>
      <c r="B39" s="143"/>
      <c r="C39" s="370"/>
      <c r="D39" s="374"/>
      <c r="E39" s="438"/>
      <c r="F39" s="438"/>
      <c r="G39" s="76"/>
    </row>
    <row r="40" spans="1:7" x14ac:dyDescent="0.2">
      <c r="A40" s="322" t="s">
        <v>331</v>
      </c>
      <c r="B40" s="150" t="s">
        <v>332</v>
      </c>
      <c r="C40" s="142"/>
      <c r="D40" s="291"/>
      <c r="E40" s="461"/>
      <c r="F40" s="436"/>
      <c r="G40" s="76"/>
    </row>
    <row r="41" spans="1:7" x14ac:dyDescent="0.2">
      <c r="A41" s="323"/>
      <c r="B41" s="151"/>
      <c r="C41" s="142"/>
      <c r="D41" s="291"/>
      <c r="E41" s="461"/>
      <c r="F41" s="436"/>
      <c r="G41" s="76"/>
    </row>
    <row r="42" spans="1:7" x14ac:dyDescent="0.2">
      <c r="A42" s="323"/>
      <c r="B42" s="151" t="s">
        <v>333</v>
      </c>
      <c r="C42" s="146" t="s">
        <v>42</v>
      </c>
      <c r="D42" s="375">
        <f>(5200/50)*0.25*0.25*6</f>
        <v>39</v>
      </c>
      <c r="E42" s="461"/>
      <c r="F42" s="436"/>
      <c r="G42" s="76"/>
    </row>
    <row r="43" spans="1:7" x14ac:dyDescent="0.2">
      <c r="A43" s="301"/>
      <c r="B43" s="75"/>
      <c r="C43" s="77"/>
      <c r="D43" s="7"/>
      <c r="E43" s="44"/>
      <c r="F43" s="435"/>
      <c r="G43" s="76"/>
    </row>
    <row r="44" spans="1:7" x14ac:dyDescent="0.2">
      <c r="A44" s="203">
        <v>23.08</v>
      </c>
      <c r="B44" s="324" t="s">
        <v>630</v>
      </c>
      <c r="C44" s="149"/>
      <c r="D44" s="325"/>
      <c r="E44" s="194"/>
      <c r="F44" s="439"/>
      <c r="G44" s="76"/>
    </row>
    <row r="45" spans="1:7" x14ac:dyDescent="0.2">
      <c r="A45" s="302"/>
      <c r="B45" s="326"/>
      <c r="C45" s="149"/>
      <c r="D45" s="325"/>
      <c r="E45" s="194"/>
      <c r="F45" s="439"/>
      <c r="G45" s="76"/>
    </row>
    <row r="46" spans="1:7" x14ac:dyDescent="0.2">
      <c r="A46" s="327"/>
      <c r="B46" s="155" t="s">
        <v>631</v>
      </c>
      <c r="C46" s="184"/>
      <c r="D46" s="184"/>
      <c r="E46" s="194"/>
      <c r="F46" s="439"/>
      <c r="G46" s="76"/>
    </row>
    <row r="47" spans="1:7" x14ac:dyDescent="0.2">
      <c r="A47" s="327"/>
      <c r="B47" s="195" t="s">
        <v>632</v>
      </c>
      <c r="C47" s="184" t="s">
        <v>623</v>
      </c>
      <c r="D47" s="196">
        <v>65</v>
      </c>
      <c r="E47" s="197"/>
      <c r="F47" s="440"/>
      <c r="G47" s="76"/>
    </row>
    <row r="48" spans="1:7" x14ac:dyDescent="0.2">
      <c r="A48" s="327"/>
      <c r="B48" s="195"/>
      <c r="C48" s="184"/>
      <c r="D48" s="184"/>
      <c r="E48" s="197"/>
      <c r="F48" s="440"/>
      <c r="G48" s="76"/>
    </row>
    <row r="49" spans="1:8" ht="25.5" x14ac:dyDescent="0.2">
      <c r="A49" s="327">
        <v>23.09</v>
      </c>
      <c r="B49" s="195" t="s">
        <v>633</v>
      </c>
      <c r="C49" s="184"/>
      <c r="D49" s="184"/>
      <c r="E49" s="197"/>
      <c r="F49" s="440"/>
      <c r="G49" s="76"/>
    </row>
    <row r="50" spans="1:8" x14ac:dyDescent="0.2">
      <c r="A50" s="303"/>
      <c r="B50" s="198"/>
      <c r="C50" s="197"/>
      <c r="D50" s="197"/>
      <c r="E50" s="197"/>
      <c r="F50" s="440"/>
      <c r="G50" s="76"/>
    </row>
    <row r="51" spans="1:8" x14ac:dyDescent="0.2">
      <c r="A51" s="200"/>
      <c r="B51" s="199" t="s">
        <v>634</v>
      </c>
      <c r="C51" s="197" t="s">
        <v>618</v>
      </c>
      <c r="D51" s="767">
        <v>20</v>
      </c>
      <c r="E51" s="197"/>
      <c r="F51" s="441"/>
      <c r="G51" s="76"/>
    </row>
    <row r="52" spans="1:8" ht="14.25" customHeight="1" x14ac:dyDescent="0.2">
      <c r="A52" s="200"/>
      <c r="B52" s="199"/>
      <c r="C52" s="197"/>
      <c r="D52" s="767"/>
      <c r="E52" s="197"/>
      <c r="F52" s="441"/>
      <c r="G52" s="76"/>
    </row>
    <row r="53" spans="1:8" ht="12" customHeight="1" x14ac:dyDescent="0.2">
      <c r="A53" s="200">
        <v>23.1</v>
      </c>
      <c r="B53" s="199" t="s">
        <v>635</v>
      </c>
      <c r="C53" s="197"/>
      <c r="D53" s="767"/>
      <c r="E53" s="197"/>
      <c r="F53" s="441"/>
      <c r="G53" s="76"/>
    </row>
    <row r="54" spans="1:8" x14ac:dyDescent="0.2">
      <c r="A54" s="200"/>
      <c r="B54" s="199"/>
      <c r="C54" s="200"/>
      <c r="D54" s="768"/>
      <c r="E54" s="201"/>
      <c r="F54" s="441"/>
      <c r="G54" s="76"/>
    </row>
    <row r="55" spans="1:8" x14ac:dyDescent="0.2">
      <c r="A55" s="200"/>
      <c r="B55" s="199" t="s">
        <v>636</v>
      </c>
      <c r="C55" s="197" t="s">
        <v>43</v>
      </c>
      <c r="D55" s="767">
        <v>20</v>
      </c>
      <c r="E55" s="197"/>
      <c r="F55" s="441"/>
      <c r="G55" s="76"/>
    </row>
    <row r="56" spans="1:8" ht="12.75" customHeight="1" x14ac:dyDescent="0.2">
      <c r="A56" s="328"/>
      <c r="B56" s="300"/>
      <c r="C56" s="181"/>
      <c r="D56" s="181"/>
      <c r="E56" s="202"/>
      <c r="F56" s="442"/>
      <c r="G56" s="76"/>
    </row>
    <row r="57" spans="1:8" ht="12.75" customHeight="1" x14ac:dyDescent="0.2">
      <c r="A57" s="777">
        <v>2300</v>
      </c>
      <c r="B57" s="824" t="s">
        <v>33</v>
      </c>
      <c r="C57" s="825"/>
      <c r="D57" s="825"/>
      <c r="E57" s="826"/>
      <c r="F57" s="836"/>
      <c r="G57" s="76"/>
    </row>
    <row r="58" spans="1:8" ht="12.75" customHeight="1" x14ac:dyDescent="0.2">
      <c r="A58" s="785"/>
      <c r="B58" s="827"/>
      <c r="C58" s="828"/>
      <c r="D58" s="828"/>
      <c r="E58" s="829"/>
      <c r="F58" s="837"/>
      <c r="G58" s="76"/>
    </row>
    <row r="59" spans="1:8" x14ac:dyDescent="0.2">
      <c r="A59" s="187"/>
      <c r="B59" s="8"/>
      <c r="C59" s="8"/>
      <c r="D59" s="8"/>
      <c r="E59" s="8"/>
      <c r="F59" s="443"/>
      <c r="G59" s="8"/>
      <c r="H59" s="8"/>
    </row>
    <row r="60" spans="1:8" x14ac:dyDescent="0.2">
      <c r="A60" s="187"/>
      <c r="B60" s="8"/>
      <c r="C60" s="8"/>
      <c r="D60" s="8"/>
      <c r="E60" s="8"/>
      <c r="F60" s="443"/>
      <c r="G60" s="8"/>
      <c r="H60" s="8"/>
    </row>
    <row r="61" spans="1:8" x14ac:dyDescent="0.2">
      <c r="A61" s="187"/>
      <c r="B61" s="8"/>
      <c r="C61" s="8"/>
      <c r="D61" s="8"/>
      <c r="E61" s="8"/>
      <c r="F61" s="443"/>
      <c r="G61" s="8"/>
      <c r="H61" s="8"/>
    </row>
    <row r="62" spans="1:8" x14ac:dyDescent="0.2">
      <c r="A62" s="187"/>
      <c r="B62" s="8"/>
      <c r="C62" s="8"/>
      <c r="D62" s="8"/>
      <c r="E62" s="8"/>
      <c r="F62" s="443"/>
      <c r="G62" s="8"/>
      <c r="H62" s="8"/>
    </row>
    <row r="63" spans="1:8" x14ac:dyDescent="0.2">
      <c r="A63" s="187"/>
      <c r="B63" s="8"/>
      <c r="C63" s="8"/>
      <c r="D63" s="8"/>
      <c r="E63" s="8"/>
      <c r="F63" s="443"/>
      <c r="G63" s="8"/>
      <c r="H63" s="8"/>
    </row>
    <row r="64" spans="1:8" x14ac:dyDescent="0.2">
      <c r="A64" s="187"/>
      <c r="B64" s="8"/>
      <c r="C64" s="8"/>
      <c r="D64" s="8"/>
      <c r="E64" s="8"/>
      <c r="F64" s="443"/>
      <c r="G64" s="8"/>
      <c r="H64" s="8"/>
    </row>
    <row r="65" spans="1:8" x14ac:dyDescent="0.2">
      <c r="A65" s="187"/>
      <c r="B65" s="8"/>
      <c r="C65" s="8"/>
      <c r="D65" s="8"/>
      <c r="E65" s="8"/>
      <c r="F65" s="443"/>
      <c r="G65" s="8"/>
      <c r="H65" s="8"/>
    </row>
    <row r="66" spans="1:8" x14ac:dyDescent="0.2">
      <c r="A66" s="187"/>
      <c r="B66" s="8"/>
      <c r="C66" s="8"/>
      <c r="D66" s="8"/>
      <c r="E66" s="8"/>
      <c r="F66" s="443"/>
      <c r="G66" s="8"/>
      <c r="H66" s="8"/>
    </row>
    <row r="67" spans="1:8" x14ac:dyDescent="0.2">
      <c r="A67" s="187"/>
      <c r="B67" s="8"/>
      <c r="C67" s="8"/>
      <c r="D67" s="8"/>
      <c r="E67" s="8"/>
      <c r="F67" s="443"/>
      <c r="G67" s="8"/>
      <c r="H67" s="8"/>
    </row>
    <row r="68" spans="1:8" x14ac:dyDescent="0.2">
      <c r="A68" s="187"/>
      <c r="B68" s="8"/>
      <c r="C68" s="8"/>
      <c r="D68" s="8"/>
      <c r="E68" s="8"/>
      <c r="F68" s="443"/>
      <c r="G68" s="8"/>
      <c r="H68" s="8"/>
    </row>
    <row r="69" spans="1:8" x14ac:dyDescent="0.2">
      <c r="A69" s="187"/>
      <c r="B69" s="8"/>
      <c r="C69" s="8"/>
      <c r="D69" s="8"/>
      <c r="E69" s="8"/>
      <c r="F69" s="443"/>
      <c r="G69" s="8"/>
      <c r="H69" s="8"/>
    </row>
    <row r="70" spans="1:8" x14ac:dyDescent="0.2">
      <c r="A70" s="187"/>
      <c r="B70" s="8"/>
      <c r="C70" s="8"/>
      <c r="D70" s="8"/>
      <c r="E70" s="8"/>
      <c r="F70" s="443"/>
      <c r="G70" s="8"/>
      <c r="H70" s="8"/>
    </row>
    <row r="71" spans="1:8" x14ac:dyDescent="0.2">
      <c r="A71" s="187"/>
      <c r="B71" s="8"/>
      <c r="C71" s="8"/>
      <c r="D71" s="8"/>
      <c r="E71" s="8"/>
      <c r="F71" s="443"/>
      <c r="G71" s="8"/>
      <c r="H71" s="8"/>
    </row>
    <row r="72" spans="1:8" x14ac:dyDescent="0.2">
      <c r="A72" s="187"/>
      <c r="B72" s="8"/>
      <c r="C72" s="8"/>
      <c r="D72" s="8"/>
      <c r="E72" s="8"/>
      <c r="F72" s="443"/>
      <c r="G72" s="8"/>
      <c r="H72" s="8"/>
    </row>
    <row r="73" spans="1:8" x14ac:dyDescent="0.2">
      <c r="A73" s="187"/>
      <c r="B73" s="8"/>
      <c r="C73" s="8"/>
      <c r="D73" s="8"/>
      <c r="E73" s="8"/>
      <c r="F73" s="443"/>
      <c r="G73" s="8"/>
      <c r="H73" s="8"/>
    </row>
    <row r="74" spans="1:8" x14ac:dyDescent="0.2">
      <c r="A74" s="187"/>
      <c r="B74" s="8"/>
      <c r="C74" s="8"/>
      <c r="D74" s="8"/>
      <c r="E74" s="8"/>
      <c r="F74" s="443"/>
      <c r="G74" s="8"/>
      <c r="H74" s="8"/>
    </row>
    <row r="75" spans="1:8" x14ac:dyDescent="0.2">
      <c r="A75" s="187"/>
      <c r="B75" s="8"/>
      <c r="C75" s="8"/>
      <c r="D75" s="8"/>
      <c r="E75" s="8"/>
      <c r="F75" s="443"/>
      <c r="G75" s="8"/>
      <c r="H75" s="8"/>
    </row>
    <row r="76" spans="1:8" x14ac:dyDescent="0.2">
      <c r="A76" s="186"/>
      <c r="B76" s="2"/>
      <c r="C76" s="2"/>
      <c r="D76" s="2"/>
      <c r="E76" s="2"/>
      <c r="F76" s="444"/>
      <c r="G76" s="8"/>
      <c r="H76" s="8"/>
    </row>
    <row r="77" spans="1:8" x14ac:dyDescent="0.2">
      <c r="A77" s="186"/>
      <c r="B77" s="2"/>
      <c r="C77" s="2"/>
      <c r="D77" s="2"/>
      <c r="E77" s="2"/>
      <c r="F77" s="444"/>
      <c r="G77" s="8"/>
      <c r="H77" s="8"/>
    </row>
    <row r="78" spans="1:8" x14ac:dyDescent="0.2">
      <c r="A78" s="187"/>
      <c r="B78" s="8"/>
      <c r="C78" s="8"/>
      <c r="D78" s="8"/>
      <c r="E78" s="8"/>
      <c r="F78" s="443"/>
      <c r="G78" s="8"/>
      <c r="H78" s="8"/>
    </row>
    <row r="79" spans="1:8" x14ac:dyDescent="0.2">
      <c r="A79" s="186"/>
      <c r="B79" s="2"/>
      <c r="C79" s="2"/>
      <c r="D79" s="2"/>
      <c r="E79" s="2"/>
      <c r="F79" s="445"/>
      <c r="G79" s="8"/>
      <c r="H79" s="8"/>
    </row>
    <row r="80" spans="1:8" x14ac:dyDescent="0.2">
      <c r="A80" s="187"/>
      <c r="B80" s="3"/>
      <c r="C80" s="3"/>
      <c r="D80" s="3"/>
      <c r="E80" s="3"/>
      <c r="F80" s="444"/>
      <c r="G80" s="8"/>
      <c r="H80" s="8"/>
    </row>
    <row r="81" spans="1:8" x14ac:dyDescent="0.2">
      <c r="A81" s="187"/>
      <c r="B81" s="8"/>
      <c r="C81" s="8"/>
      <c r="D81" s="8"/>
      <c r="E81" s="8"/>
      <c r="F81" s="443"/>
      <c r="G81" s="8"/>
      <c r="H81" s="8"/>
    </row>
    <row r="82" spans="1:8" x14ac:dyDescent="0.2">
      <c r="A82" s="187"/>
      <c r="B82" s="8"/>
      <c r="C82" s="8"/>
      <c r="D82" s="8"/>
      <c r="E82" s="8"/>
      <c r="F82" s="443"/>
      <c r="G82" s="8"/>
      <c r="H82" s="8"/>
    </row>
    <row r="83" spans="1:8" x14ac:dyDescent="0.2">
      <c r="A83" s="187"/>
      <c r="B83" s="8"/>
      <c r="C83" s="8"/>
      <c r="D83" s="8"/>
      <c r="E83" s="8"/>
      <c r="F83" s="443"/>
      <c r="G83" s="8"/>
      <c r="H83" s="8"/>
    </row>
    <row r="84" spans="1:8" x14ac:dyDescent="0.2">
      <c r="A84" s="187"/>
      <c r="B84" s="8"/>
      <c r="C84" s="8"/>
      <c r="D84" s="8"/>
      <c r="E84" s="8"/>
      <c r="F84" s="443"/>
      <c r="G84" s="8"/>
      <c r="H84" s="8"/>
    </row>
    <row r="85" spans="1:8" x14ac:dyDescent="0.2">
      <c r="A85" s="187"/>
      <c r="B85" s="8"/>
      <c r="C85" s="8"/>
      <c r="D85" s="8"/>
      <c r="E85" s="8"/>
      <c r="F85" s="443"/>
      <c r="G85" s="8"/>
      <c r="H85" s="8"/>
    </row>
    <row r="86" spans="1:8" x14ac:dyDescent="0.2">
      <c r="A86" s="187"/>
      <c r="B86" s="8"/>
      <c r="C86" s="8"/>
      <c r="D86" s="8"/>
      <c r="E86" s="8"/>
      <c r="F86" s="443"/>
      <c r="G86" s="8"/>
      <c r="H86" s="8"/>
    </row>
    <row r="87" spans="1:8" x14ac:dyDescent="0.2">
      <c r="A87" s="187"/>
      <c r="B87" s="8"/>
      <c r="C87" s="8"/>
      <c r="D87" s="8"/>
      <c r="E87" s="8"/>
      <c r="F87" s="443"/>
      <c r="G87" s="8"/>
      <c r="H87" s="8"/>
    </row>
    <row r="88" spans="1:8" x14ac:dyDescent="0.2">
      <c r="A88" s="187"/>
      <c r="B88" s="8"/>
      <c r="C88" s="8"/>
      <c r="D88" s="8"/>
      <c r="E88" s="8"/>
      <c r="F88" s="443"/>
      <c r="G88" s="8"/>
      <c r="H88" s="8"/>
    </row>
    <row r="89" spans="1:8" x14ac:dyDescent="0.2">
      <c r="A89" s="187"/>
      <c r="B89" s="8"/>
      <c r="C89" s="8"/>
      <c r="D89" s="8"/>
      <c r="E89" s="8"/>
      <c r="F89" s="443"/>
      <c r="G89" s="8"/>
      <c r="H89" s="8"/>
    </row>
    <row r="90" spans="1:8" x14ac:dyDescent="0.2">
      <c r="A90" s="187"/>
      <c r="B90" s="8"/>
      <c r="C90" s="8"/>
      <c r="D90" s="8"/>
      <c r="E90" s="8"/>
      <c r="F90" s="443"/>
      <c r="G90" s="8"/>
      <c r="H90" s="8"/>
    </row>
    <row r="91" spans="1:8" x14ac:dyDescent="0.2">
      <c r="A91" s="187"/>
      <c r="B91" s="8"/>
      <c r="C91" s="8"/>
      <c r="D91" s="8"/>
      <c r="E91" s="8"/>
      <c r="F91" s="443"/>
      <c r="G91" s="8"/>
      <c r="H91" s="8"/>
    </row>
    <row r="92" spans="1:8" x14ac:dyDescent="0.2">
      <c r="A92" s="187"/>
      <c r="B92" s="8"/>
      <c r="C92" s="8"/>
      <c r="D92" s="8"/>
      <c r="E92" s="8"/>
      <c r="F92" s="443"/>
      <c r="G92" s="8"/>
      <c r="H92" s="8"/>
    </row>
    <row r="93" spans="1:8" x14ac:dyDescent="0.2">
      <c r="A93" s="187"/>
      <c r="B93" s="8"/>
      <c r="C93" s="8"/>
      <c r="D93" s="8"/>
      <c r="E93" s="8"/>
      <c r="F93" s="443"/>
      <c r="G93" s="8"/>
      <c r="H93" s="8"/>
    </row>
    <row r="94" spans="1:8" x14ac:dyDescent="0.2">
      <c r="A94" s="187"/>
      <c r="B94" s="8"/>
      <c r="C94" s="8"/>
      <c r="D94" s="8"/>
      <c r="E94" s="8"/>
      <c r="F94" s="443"/>
      <c r="G94" s="8"/>
      <c r="H94" s="8"/>
    </row>
    <row r="95" spans="1:8" x14ac:dyDescent="0.2">
      <c r="A95" s="187"/>
      <c r="B95" s="8"/>
      <c r="C95" s="8"/>
      <c r="D95" s="8"/>
      <c r="E95" s="8"/>
      <c r="F95" s="443"/>
      <c r="G95" s="8"/>
      <c r="H95" s="8"/>
    </row>
    <row r="96" spans="1:8" x14ac:dyDescent="0.2">
      <c r="A96" s="187"/>
      <c r="B96" s="8"/>
      <c r="C96" s="8"/>
      <c r="D96" s="8"/>
      <c r="E96" s="8"/>
      <c r="F96" s="443"/>
      <c r="G96" s="8"/>
      <c r="H96" s="8"/>
    </row>
    <row r="97" spans="1:8" x14ac:dyDescent="0.2">
      <c r="A97" s="187"/>
      <c r="B97" s="8"/>
      <c r="C97" s="8"/>
      <c r="D97" s="8"/>
      <c r="E97" s="8"/>
      <c r="F97" s="443"/>
      <c r="G97" s="8"/>
      <c r="H97" s="8"/>
    </row>
    <row r="98" spans="1:8" x14ac:dyDescent="0.2">
      <c r="A98" s="187"/>
      <c r="B98" s="8"/>
      <c r="C98" s="8"/>
      <c r="D98" s="8"/>
      <c r="E98" s="8"/>
      <c r="F98" s="443"/>
      <c r="G98" s="8"/>
      <c r="H98" s="8"/>
    </row>
    <row r="99" spans="1:8" x14ac:dyDescent="0.2">
      <c r="A99" s="187"/>
      <c r="B99" s="8"/>
      <c r="C99" s="8"/>
      <c r="D99" s="8"/>
      <c r="E99" s="8"/>
      <c r="F99" s="443"/>
      <c r="G99" s="8"/>
      <c r="H99" s="8"/>
    </row>
    <row r="100" spans="1:8" x14ac:dyDescent="0.2">
      <c r="A100" s="187"/>
      <c r="B100" s="8"/>
      <c r="C100" s="8"/>
      <c r="D100" s="8"/>
      <c r="E100" s="8"/>
      <c r="F100" s="443"/>
      <c r="G100" s="8"/>
      <c r="H100" s="8"/>
    </row>
    <row r="101" spans="1:8" x14ac:dyDescent="0.2">
      <c r="A101" s="187"/>
      <c r="B101" s="8"/>
      <c r="C101" s="8"/>
      <c r="D101" s="8"/>
      <c r="E101" s="8"/>
      <c r="F101" s="443"/>
      <c r="G101" s="8"/>
      <c r="H101" s="8"/>
    </row>
    <row r="102" spans="1:8" x14ac:dyDescent="0.2">
      <c r="A102" s="187"/>
      <c r="B102" s="8"/>
      <c r="C102" s="8"/>
      <c r="D102" s="8"/>
      <c r="E102" s="8"/>
      <c r="F102" s="443"/>
      <c r="G102" s="8"/>
      <c r="H102" s="8"/>
    </row>
    <row r="103" spans="1:8" x14ac:dyDescent="0.2">
      <c r="A103" s="187"/>
      <c r="B103" s="8"/>
      <c r="C103" s="8"/>
      <c r="D103" s="8"/>
      <c r="E103" s="8"/>
      <c r="F103" s="443"/>
      <c r="G103" s="8"/>
      <c r="H103" s="8"/>
    </row>
    <row r="104" spans="1:8" x14ac:dyDescent="0.2">
      <c r="A104" s="187"/>
      <c r="B104" s="8"/>
      <c r="C104" s="8"/>
      <c r="D104" s="8"/>
      <c r="E104" s="8"/>
      <c r="F104" s="443"/>
      <c r="G104" s="8"/>
      <c r="H104" s="8"/>
    </row>
    <row r="105" spans="1:8" x14ac:dyDescent="0.2">
      <c r="A105" s="187"/>
      <c r="B105" s="8"/>
      <c r="C105" s="8"/>
      <c r="D105" s="8"/>
      <c r="E105" s="8"/>
      <c r="F105" s="443"/>
      <c r="G105" s="8"/>
      <c r="H105" s="8"/>
    </row>
    <row r="106" spans="1:8" x14ac:dyDescent="0.2">
      <c r="A106" s="187"/>
      <c r="B106" s="8"/>
      <c r="C106" s="8"/>
      <c r="D106" s="8"/>
      <c r="E106" s="8"/>
      <c r="F106" s="443"/>
      <c r="G106" s="8"/>
      <c r="H106" s="8"/>
    </row>
    <row r="107" spans="1:8" x14ac:dyDescent="0.2">
      <c r="A107" s="187"/>
      <c r="B107" s="8"/>
      <c r="C107" s="8"/>
      <c r="D107" s="8"/>
      <c r="E107" s="8"/>
      <c r="F107" s="443"/>
      <c r="G107" s="8"/>
      <c r="H107" s="8"/>
    </row>
    <row r="108" spans="1:8" x14ac:dyDescent="0.2">
      <c r="A108" s="187"/>
      <c r="B108" s="8"/>
      <c r="C108" s="8"/>
      <c r="D108" s="8"/>
      <c r="E108" s="8"/>
      <c r="F108" s="443"/>
      <c r="G108" s="8"/>
      <c r="H108" s="8"/>
    </row>
    <row r="109" spans="1:8" x14ac:dyDescent="0.2">
      <c r="A109" s="187"/>
      <c r="B109" s="8"/>
      <c r="C109" s="8"/>
      <c r="D109" s="8"/>
      <c r="E109" s="8"/>
      <c r="F109" s="443"/>
      <c r="G109" s="8"/>
      <c r="H109" s="8"/>
    </row>
    <row r="110" spans="1:8" x14ac:dyDescent="0.2">
      <c r="A110" s="187"/>
      <c r="B110" s="8"/>
      <c r="C110" s="8"/>
      <c r="D110" s="8"/>
      <c r="E110" s="8"/>
      <c r="F110" s="443"/>
      <c r="G110" s="8"/>
      <c r="H110" s="8"/>
    </row>
    <row r="111" spans="1:8" x14ac:dyDescent="0.2">
      <c r="A111" s="187"/>
      <c r="B111" s="8"/>
      <c r="C111" s="8"/>
      <c r="D111" s="8"/>
      <c r="E111" s="8"/>
      <c r="F111" s="443"/>
      <c r="G111" s="8"/>
      <c r="H111" s="8"/>
    </row>
    <row r="112" spans="1:8" x14ac:dyDescent="0.2">
      <c r="A112" s="187"/>
      <c r="B112" s="8"/>
      <c r="C112" s="8"/>
      <c r="D112" s="8"/>
      <c r="E112" s="8"/>
      <c r="F112" s="443"/>
      <c r="G112" s="8"/>
      <c r="H112" s="8"/>
    </row>
    <row r="113" spans="1:8" x14ac:dyDescent="0.2">
      <c r="A113" s="187"/>
      <c r="B113" s="8"/>
      <c r="C113" s="8"/>
      <c r="D113" s="8"/>
      <c r="E113" s="8"/>
      <c r="F113" s="443"/>
      <c r="G113" s="8"/>
      <c r="H113" s="8"/>
    </row>
    <row r="114" spans="1:8" x14ac:dyDescent="0.2">
      <c r="A114" s="187"/>
      <c r="B114" s="8"/>
      <c r="C114" s="8"/>
      <c r="D114" s="8"/>
      <c r="E114" s="8"/>
      <c r="F114" s="443"/>
      <c r="G114" s="8"/>
      <c r="H114" s="8"/>
    </row>
    <row r="115" spans="1:8" x14ac:dyDescent="0.2">
      <c r="A115" s="187"/>
      <c r="B115" s="8"/>
      <c r="C115" s="8"/>
      <c r="D115" s="8"/>
      <c r="E115" s="8"/>
      <c r="F115" s="443"/>
      <c r="G115" s="8"/>
      <c r="H115" s="8"/>
    </row>
    <row r="116" spans="1:8" x14ac:dyDescent="0.2">
      <c r="A116" s="187"/>
      <c r="B116" s="8"/>
      <c r="C116" s="8"/>
      <c r="D116" s="8"/>
      <c r="E116" s="8"/>
      <c r="F116" s="443"/>
      <c r="G116" s="8"/>
      <c r="H116" s="8"/>
    </row>
    <row r="117" spans="1:8" x14ac:dyDescent="0.2">
      <c r="A117" s="187"/>
      <c r="B117" s="8"/>
      <c r="C117" s="8"/>
      <c r="D117" s="8"/>
      <c r="E117" s="8"/>
      <c r="F117" s="443"/>
      <c r="G117" s="8"/>
      <c r="H117" s="8"/>
    </row>
    <row r="118" spans="1:8" x14ac:dyDescent="0.2">
      <c r="A118" s="187"/>
      <c r="B118" s="8"/>
      <c r="C118" s="8"/>
      <c r="D118" s="8"/>
      <c r="E118" s="8"/>
      <c r="F118" s="443"/>
      <c r="G118" s="8"/>
      <c r="H118" s="8"/>
    </row>
    <row r="119" spans="1:8" x14ac:dyDescent="0.2">
      <c r="A119" s="187"/>
      <c r="B119" s="8"/>
      <c r="C119" s="8"/>
      <c r="D119" s="8"/>
      <c r="E119" s="8"/>
      <c r="F119" s="443"/>
      <c r="G119" s="8"/>
      <c r="H119" s="8"/>
    </row>
    <row r="120" spans="1:8" x14ac:dyDescent="0.2">
      <c r="A120" s="187"/>
      <c r="B120" s="8"/>
      <c r="C120" s="8"/>
      <c r="D120" s="8"/>
      <c r="E120" s="8"/>
      <c r="F120" s="443"/>
      <c r="G120" s="8"/>
      <c r="H120" s="8"/>
    </row>
    <row r="121" spans="1:8" x14ac:dyDescent="0.2">
      <c r="A121" s="187"/>
      <c r="B121" s="8"/>
      <c r="C121" s="8"/>
      <c r="D121" s="8"/>
      <c r="E121" s="8"/>
      <c r="F121" s="443"/>
      <c r="G121" s="8"/>
      <c r="H121" s="8"/>
    </row>
    <row r="122" spans="1:8" x14ac:dyDescent="0.2">
      <c r="A122" s="187"/>
      <c r="B122" s="8"/>
      <c r="C122" s="8"/>
      <c r="D122" s="8"/>
      <c r="E122" s="8"/>
      <c r="F122" s="443"/>
      <c r="G122" s="8"/>
      <c r="H122" s="8"/>
    </row>
    <row r="123" spans="1:8" x14ac:dyDescent="0.2">
      <c r="A123" s="187"/>
      <c r="B123" s="8"/>
      <c r="C123" s="8"/>
      <c r="D123" s="8"/>
      <c r="E123" s="8"/>
      <c r="F123" s="443"/>
      <c r="G123" s="8"/>
      <c r="H123" s="8"/>
    </row>
    <row r="124" spans="1:8" x14ac:dyDescent="0.2">
      <c r="A124" s="187"/>
      <c r="B124" s="8"/>
      <c r="C124" s="8"/>
      <c r="D124" s="8"/>
      <c r="E124" s="8"/>
      <c r="F124" s="443"/>
      <c r="G124" s="8"/>
      <c r="H124" s="8"/>
    </row>
    <row r="125" spans="1:8" x14ac:dyDescent="0.2">
      <c r="A125" s="187"/>
      <c r="B125" s="8"/>
      <c r="C125" s="8"/>
      <c r="D125" s="8"/>
      <c r="E125" s="8"/>
      <c r="F125" s="443"/>
      <c r="G125" s="8"/>
      <c r="H125" s="8"/>
    </row>
    <row r="126" spans="1:8" x14ac:dyDescent="0.2">
      <c r="A126" s="187"/>
      <c r="B126" s="8"/>
      <c r="C126" s="8"/>
      <c r="D126" s="8"/>
      <c r="E126" s="8"/>
      <c r="F126" s="443"/>
      <c r="G126" s="8"/>
      <c r="H126" s="8"/>
    </row>
    <row r="127" spans="1:8" x14ac:dyDescent="0.2">
      <c r="A127" s="187"/>
      <c r="B127" s="8"/>
      <c r="C127" s="8"/>
      <c r="D127" s="8"/>
      <c r="E127" s="8"/>
      <c r="F127" s="443"/>
      <c r="G127" s="8"/>
      <c r="H127" s="8"/>
    </row>
    <row r="128" spans="1:8" x14ac:dyDescent="0.2">
      <c r="A128" s="187"/>
      <c r="B128" s="8"/>
      <c r="C128" s="8"/>
      <c r="D128" s="8"/>
      <c r="E128" s="8"/>
      <c r="F128" s="443"/>
      <c r="G128" s="8"/>
      <c r="H128" s="8"/>
    </row>
    <row r="129" spans="1:8" x14ac:dyDescent="0.2">
      <c r="A129" s="187"/>
      <c r="B129" s="8"/>
      <c r="C129" s="8"/>
      <c r="D129" s="8"/>
      <c r="E129" s="8"/>
      <c r="F129" s="443"/>
      <c r="G129" s="8"/>
      <c r="H129" s="8"/>
    </row>
    <row r="130" spans="1:8" x14ac:dyDescent="0.2">
      <c r="A130" s="187"/>
      <c r="B130" s="8"/>
      <c r="C130" s="8"/>
      <c r="D130" s="8"/>
      <c r="E130" s="8"/>
      <c r="F130" s="443"/>
      <c r="G130" s="8"/>
      <c r="H130" s="8"/>
    </row>
    <row r="131" spans="1:8" x14ac:dyDescent="0.2">
      <c r="A131" s="187"/>
      <c r="B131" s="8"/>
      <c r="C131" s="8"/>
      <c r="D131" s="8"/>
      <c r="E131" s="8"/>
      <c r="F131" s="443"/>
      <c r="G131" s="8"/>
      <c r="H131" s="8"/>
    </row>
    <row r="132" spans="1:8" x14ac:dyDescent="0.2">
      <c r="A132" s="187"/>
      <c r="B132" s="8"/>
      <c r="C132" s="8"/>
      <c r="D132" s="8"/>
      <c r="E132" s="8"/>
      <c r="F132" s="443"/>
      <c r="G132" s="8"/>
      <c r="H132" s="8"/>
    </row>
    <row r="133" spans="1:8" x14ac:dyDescent="0.2">
      <c r="A133" s="187"/>
      <c r="B133" s="8"/>
      <c r="C133" s="8"/>
      <c r="D133" s="8"/>
      <c r="E133" s="8"/>
      <c r="F133" s="443"/>
      <c r="G133" s="8"/>
      <c r="H133" s="8"/>
    </row>
    <row r="134" spans="1:8" x14ac:dyDescent="0.2">
      <c r="A134" s="187"/>
      <c r="B134" s="8"/>
      <c r="C134" s="8"/>
      <c r="D134" s="8"/>
      <c r="E134" s="8"/>
      <c r="F134" s="443"/>
      <c r="G134" s="8"/>
      <c r="H134" s="8"/>
    </row>
    <row r="135" spans="1:8" x14ac:dyDescent="0.2">
      <c r="A135" s="187"/>
      <c r="B135" s="8"/>
      <c r="C135" s="8"/>
      <c r="D135" s="8"/>
      <c r="E135" s="8"/>
      <c r="F135" s="443"/>
      <c r="G135" s="8"/>
      <c r="H135" s="8"/>
    </row>
    <row r="136" spans="1:8" x14ac:dyDescent="0.2">
      <c r="A136" s="187"/>
      <c r="B136" s="8"/>
      <c r="C136" s="8"/>
      <c r="D136" s="8"/>
      <c r="E136" s="8"/>
      <c r="F136" s="443"/>
      <c r="G136" s="8"/>
      <c r="H136" s="8"/>
    </row>
    <row r="137" spans="1:8" x14ac:dyDescent="0.2">
      <c r="A137" s="186"/>
      <c r="B137" s="2"/>
      <c r="C137" s="2"/>
      <c r="D137" s="2"/>
      <c r="E137" s="2"/>
      <c r="F137" s="444"/>
      <c r="G137" s="8"/>
      <c r="H137" s="8"/>
    </row>
    <row r="138" spans="1:8" x14ac:dyDescent="0.2">
      <c r="A138" s="186"/>
      <c r="B138" s="2"/>
      <c r="C138" s="2"/>
      <c r="D138" s="2"/>
      <c r="E138" s="2"/>
      <c r="F138" s="444"/>
      <c r="G138" s="8"/>
      <c r="H138" s="8"/>
    </row>
    <row r="139" spans="1:8" x14ac:dyDescent="0.2">
      <c r="A139" s="187"/>
      <c r="B139" s="8"/>
      <c r="C139" s="8"/>
      <c r="D139" s="8"/>
      <c r="E139" s="8"/>
      <c r="F139" s="443"/>
      <c r="G139" s="8"/>
      <c r="H139" s="8"/>
    </row>
    <row r="140" spans="1:8" x14ac:dyDescent="0.2">
      <c r="A140" s="187"/>
      <c r="B140" s="8"/>
      <c r="C140" s="8"/>
      <c r="D140" s="8"/>
      <c r="E140" s="8"/>
      <c r="F140" s="443"/>
      <c r="G140" s="8"/>
      <c r="H140" s="8"/>
    </row>
    <row r="141" spans="1:8" x14ac:dyDescent="0.2">
      <c r="A141" s="187"/>
      <c r="B141" s="8"/>
      <c r="C141" s="8"/>
      <c r="D141" s="8"/>
      <c r="E141" s="8"/>
      <c r="F141" s="443"/>
      <c r="G141" s="8"/>
      <c r="H141" s="8"/>
    </row>
    <row r="142" spans="1:8" x14ac:dyDescent="0.2">
      <c r="A142" s="187"/>
      <c r="B142" s="8"/>
      <c r="C142" s="8"/>
      <c r="D142" s="8"/>
      <c r="E142" s="8"/>
      <c r="F142" s="443"/>
      <c r="G142" s="8"/>
      <c r="H142" s="8"/>
    </row>
    <row r="143" spans="1:8" x14ac:dyDescent="0.2">
      <c r="A143" s="187"/>
      <c r="B143" s="8"/>
      <c r="C143" s="8"/>
      <c r="D143" s="8"/>
      <c r="E143" s="8"/>
      <c r="F143" s="443"/>
      <c r="G143" s="8"/>
      <c r="H143" s="8"/>
    </row>
    <row r="144" spans="1:8" x14ac:dyDescent="0.2">
      <c r="A144" s="187"/>
      <c r="B144" s="8"/>
      <c r="C144" s="8"/>
      <c r="D144" s="8"/>
      <c r="E144" s="8"/>
      <c r="F144" s="443"/>
      <c r="G144" s="8"/>
      <c r="H144" s="8"/>
    </row>
    <row r="145" spans="1:8" x14ac:dyDescent="0.2">
      <c r="A145" s="187"/>
      <c r="B145" s="8"/>
      <c r="C145" s="8"/>
      <c r="D145" s="8"/>
      <c r="E145" s="8"/>
      <c r="F145" s="443"/>
      <c r="G145" s="8"/>
      <c r="H145" s="8"/>
    </row>
    <row r="146" spans="1:8" x14ac:dyDescent="0.2">
      <c r="A146" s="187"/>
      <c r="B146" s="8"/>
      <c r="C146" s="8"/>
      <c r="D146" s="8"/>
      <c r="E146" s="8"/>
      <c r="F146" s="443"/>
      <c r="G146" s="8"/>
      <c r="H146" s="8"/>
    </row>
    <row r="147" spans="1:8" x14ac:dyDescent="0.2">
      <c r="A147" s="187"/>
      <c r="B147" s="8"/>
      <c r="C147" s="8"/>
      <c r="D147" s="8"/>
      <c r="E147" s="8"/>
      <c r="F147" s="443"/>
      <c r="G147" s="8"/>
      <c r="H147" s="8"/>
    </row>
    <row r="148" spans="1:8" x14ac:dyDescent="0.2">
      <c r="A148" s="187"/>
      <c r="B148" s="8"/>
      <c r="C148" s="8"/>
      <c r="D148" s="8"/>
      <c r="E148" s="8"/>
      <c r="F148" s="443"/>
      <c r="G148" s="8"/>
      <c r="H148" s="8"/>
    </row>
    <row r="149" spans="1:8" x14ac:dyDescent="0.2">
      <c r="A149" s="187"/>
      <c r="B149" s="8"/>
      <c r="C149" s="8"/>
      <c r="D149" s="8"/>
      <c r="E149" s="8"/>
      <c r="F149" s="443"/>
      <c r="G149" s="8"/>
      <c r="H149" s="8"/>
    </row>
    <row r="150" spans="1:8" x14ac:dyDescent="0.2">
      <c r="A150" s="187"/>
      <c r="B150" s="8"/>
      <c r="C150" s="8"/>
      <c r="D150" s="8"/>
      <c r="E150" s="8"/>
      <c r="F150" s="443"/>
      <c r="G150" s="8"/>
      <c r="H150" s="8"/>
    </row>
    <row r="151" spans="1:8" x14ac:dyDescent="0.2">
      <c r="A151" s="187"/>
      <c r="B151" s="8"/>
      <c r="C151" s="8"/>
      <c r="D151" s="8"/>
      <c r="E151" s="8"/>
      <c r="F151" s="443"/>
      <c r="G151" s="8"/>
      <c r="H151" s="8"/>
    </row>
    <row r="152" spans="1:8" x14ac:dyDescent="0.2">
      <c r="A152" s="187"/>
      <c r="B152" s="8"/>
      <c r="C152" s="8"/>
      <c r="D152" s="8"/>
      <c r="E152" s="8"/>
      <c r="F152" s="443"/>
      <c r="G152" s="8"/>
      <c r="H152" s="8"/>
    </row>
    <row r="153" spans="1:8" x14ac:dyDescent="0.2">
      <c r="A153" s="187"/>
      <c r="B153" s="8"/>
      <c r="C153" s="8"/>
      <c r="D153" s="8"/>
      <c r="E153" s="8"/>
      <c r="F153" s="443"/>
      <c r="G153" s="8"/>
      <c r="H153" s="8"/>
    </row>
    <row r="154" spans="1:8" x14ac:dyDescent="0.2">
      <c r="A154" s="187"/>
      <c r="B154" s="8"/>
      <c r="C154" s="8"/>
      <c r="D154" s="8"/>
      <c r="E154" s="8"/>
      <c r="F154" s="443"/>
      <c r="G154" s="8"/>
      <c r="H154" s="8"/>
    </row>
    <row r="155" spans="1:8" x14ac:dyDescent="0.2">
      <c r="A155" s="187"/>
      <c r="B155" s="8"/>
      <c r="C155" s="8"/>
      <c r="D155" s="8"/>
      <c r="E155" s="8"/>
      <c r="F155" s="443"/>
      <c r="G155" s="8"/>
      <c r="H155" s="8"/>
    </row>
    <row r="156" spans="1:8" x14ac:dyDescent="0.2">
      <c r="A156" s="187"/>
      <c r="B156" s="8"/>
      <c r="C156" s="8"/>
      <c r="D156" s="8"/>
      <c r="E156" s="8"/>
      <c r="F156" s="443"/>
      <c r="G156" s="8"/>
      <c r="H156" s="8"/>
    </row>
    <row r="157" spans="1:8" x14ac:dyDescent="0.2">
      <c r="A157" s="187"/>
      <c r="B157" s="8"/>
      <c r="C157" s="8"/>
      <c r="D157" s="8"/>
      <c r="E157" s="8"/>
      <c r="F157" s="443"/>
      <c r="G157" s="8"/>
      <c r="H157" s="8"/>
    </row>
    <row r="158" spans="1:8" x14ac:dyDescent="0.2">
      <c r="A158" s="187"/>
      <c r="B158" s="8"/>
      <c r="C158" s="8"/>
      <c r="D158" s="8"/>
      <c r="E158" s="8"/>
      <c r="F158" s="443"/>
      <c r="G158" s="8"/>
      <c r="H158" s="8"/>
    </row>
    <row r="159" spans="1:8" x14ac:dyDescent="0.2">
      <c r="A159" s="187"/>
      <c r="B159" s="8"/>
      <c r="C159" s="8"/>
      <c r="D159" s="8"/>
      <c r="E159" s="8"/>
      <c r="F159" s="443"/>
      <c r="G159" s="8"/>
      <c r="H159" s="8"/>
    </row>
    <row r="160" spans="1:8" x14ac:dyDescent="0.2">
      <c r="A160" s="187"/>
      <c r="B160" s="8"/>
      <c r="C160" s="8"/>
      <c r="D160" s="8"/>
      <c r="E160" s="8"/>
      <c r="F160" s="443"/>
      <c r="G160" s="8"/>
      <c r="H160" s="8"/>
    </row>
    <row r="161" spans="1:8" x14ac:dyDescent="0.2">
      <c r="A161" s="187"/>
      <c r="B161" s="8"/>
      <c r="C161" s="8"/>
      <c r="D161" s="8"/>
      <c r="E161" s="8"/>
      <c r="F161" s="443"/>
      <c r="G161" s="8"/>
      <c r="H161" s="8"/>
    </row>
    <row r="162" spans="1:8" x14ac:dyDescent="0.2">
      <c r="A162" s="187"/>
      <c r="B162" s="8"/>
      <c r="C162" s="8"/>
      <c r="D162" s="8"/>
      <c r="E162" s="8"/>
      <c r="F162" s="443"/>
      <c r="G162" s="8"/>
      <c r="H162" s="8"/>
    </row>
    <row r="163" spans="1:8" x14ac:dyDescent="0.2">
      <c r="A163" s="187"/>
      <c r="B163" s="8"/>
      <c r="C163" s="8"/>
      <c r="D163" s="8"/>
      <c r="E163" s="8"/>
      <c r="F163" s="443"/>
      <c r="G163" s="8"/>
      <c r="H163" s="8"/>
    </row>
    <row r="164" spans="1:8" x14ac:dyDescent="0.2">
      <c r="A164" s="187"/>
      <c r="B164" s="8"/>
      <c r="C164" s="8"/>
      <c r="D164" s="8"/>
      <c r="E164" s="8"/>
      <c r="F164" s="443"/>
      <c r="G164" s="8"/>
      <c r="H164" s="8"/>
    </row>
    <row r="165" spans="1:8" x14ac:dyDescent="0.2">
      <c r="A165" s="187"/>
      <c r="B165" s="8"/>
      <c r="C165" s="8"/>
      <c r="D165" s="8"/>
      <c r="E165" s="8"/>
      <c r="F165" s="443"/>
      <c r="G165" s="8"/>
      <c r="H165" s="8"/>
    </row>
    <row r="166" spans="1:8" x14ac:dyDescent="0.2">
      <c r="A166" s="187"/>
      <c r="B166" s="8"/>
      <c r="C166" s="8"/>
      <c r="D166" s="8"/>
      <c r="E166" s="8"/>
      <c r="F166" s="443"/>
      <c r="G166" s="8"/>
      <c r="H166" s="8"/>
    </row>
    <row r="167" spans="1:8" x14ac:dyDescent="0.2">
      <c r="A167" s="187"/>
      <c r="B167" s="8"/>
      <c r="C167" s="8"/>
      <c r="D167" s="8"/>
      <c r="E167" s="8"/>
      <c r="F167" s="443"/>
      <c r="G167" s="8"/>
      <c r="H167" s="8"/>
    </row>
    <row r="168" spans="1:8" x14ac:dyDescent="0.2">
      <c r="A168" s="187"/>
      <c r="B168" s="8"/>
      <c r="C168" s="8"/>
      <c r="D168" s="8"/>
      <c r="E168" s="8"/>
      <c r="F168" s="443"/>
      <c r="G168" s="8"/>
      <c r="H168" s="8"/>
    </row>
    <row r="169" spans="1:8" x14ac:dyDescent="0.2">
      <c r="A169" s="187"/>
      <c r="B169" s="8"/>
      <c r="C169" s="8"/>
      <c r="D169" s="8"/>
      <c r="E169" s="8"/>
      <c r="F169" s="443"/>
      <c r="G169" s="8"/>
      <c r="H169" s="8"/>
    </row>
    <row r="170" spans="1:8" x14ac:dyDescent="0.2">
      <c r="A170" s="187"/>
      <c r="B170" s="8"/>
      <c r="C170" s="8"/>
      <c r="D170" s="8"/>
      <c r="E170" s="8"/>
      <c r="F170" s="443"/>
      <c r="G170" s="8"/>
      <c r="H170" s="8"/>
    </row>
    <row r="171" spans="1:8" x14ac:dyDescent="0.2">
      <c r="A171" s="187"/>
      <c r="B171" s="8"/>
      <c r="C171" s="8"/>
      <c r="D171" s="8"/>
      <c r="E171" s="8"/>
      <c r="F171" s="443"/>
      <c r="G171" s="8"/>
      <c r="H171" s="8"/>
    </row>
    <row r="172" spans="1:8" x14ac:dyDescent="0.2">
      <c r="A172" s="187"/>
      <c r="B172" s="8"/>
      <c r="C172" s="8"/>
      <c r="D172" s="8"/>
      <c r="E172" s="8"/>
      <c r="F172" s="443"/>
      <c r="G172" s="8"/>
      <c r="H172" s="8"/>
    </row>
    <row r="173" spans="1:8" x14ac:dyDescent="0.2">
      <c r="A173" s="187"/>
      <c r="B173" s="8"/>
      <c r="C173" s="8"/>
      <c r="D173" s="8"/>
      <c r="E173" s="8"/>
      <c r="F173" s="443"/>
      <c r="G173" s="8"/>
      <c r="H173" s="8"/>
    </row>
    <row r="174" spans="1:8" x14ac:dyDescent="0.2">
      <c r="A174" s="187"/>
      <c r="B174" s="8"/>
      <c r="C174" s="8"/>
      <c r="D174" s="8"/>
      <c r="E174" s="8"/>
      <c r="F174" s="443"/>
      <c r="G174" s="8"/>
      <c r="H174" s="8"/>
    </row>
    <row r="175" spans="1:8" x14ac:dyDescent="0.2">
      <c r="A175" s="187"/>
      <c r="B175" s="8"/>
      <c r="C175" s="8"/>
      <c r="D175" s="8"/>
      <c r="E175" s="8"/>
      <c r="F175" s="443"/>
      <c r="G175" s="8"/>
      <c r="H175" s="8"/>
    </row>
    <row r="176" spans="1:8" x14ac:dyDescent="0.2">
      <c r="A176" s="187"/>
      <c r="B176" s="8"/>
      <c r="C176" s="8"/>
      <c r="D176" s="8"/>
      <c r="E176" s="8"/>
      <c r="F176" s="443"/>
      <c r="G176" s="8"/>
      <c r="H176" s="8"/>
    </row>
    <row r="177" spans="1:8" x14ac:dyDescent="0.2">
      <c r="A177" s="187"/>
      <c r="B177" s="8"/>
      <c r="C177" s="8"/>
      <c r="D177" s="8"/>
      <c r="E177" s="8"/>
      <c r="F177" s="443"/>
      <c r="G177" s="8"/>
      <c r="H177" s="8"/>
    </row>
    <row r="178" spans="1:8" x14ac:dyDescent="0.2">
      <c r="A178" s="187"/>
      <c r="B178" s="8"/>
      <c r="C178" s="8"/>
      <c r="D178" s="8"/>
      <c r="E178" s="8"/>
      <c r="F178" s="443"/>
      <c r="G178" s="8"/>
      <c r="H178" s="8"/>
    </row>
    <row r="179" spans="1:8" x14ac:dyDescent="0.2">
      <c r="A179" s="187"/>
      <c r="B179" s="8"/>
      <c r="C179" s="8"/>
      <c r="D179" s="8"/>
      <c r="E179" s="8"/>
      <c r="F179" s="443"/>
      <c r="G179" s="8"/>
      <c r="H179" s="8"/>
    </row>
    <row r="180" spans="1:8" x14ac:dyDescent="0.2">
      <c r="A180" s="187"/>
      <c r="B180" s="8"/>
      <c r="C180" s="8"/>
      <c r="D180" s="8"/>
      <c r="E180" s="8"/>
      <c r="F180" s="443"/>
      <c r="G180" s="8"/>
      <c r="H180" s="8"/>
    </row>
    <row r="181" spans="1:8" x14ac:dyDescent="0.2">
      <c r="A181" s="187"/>
      <c r="B181" s="8"/>
      <c r="C181" s="8"/>
      <c r="D181" s="8"/>
      <c r="E181" s="8"/>
      <c r="F181" s="443"/>
      <c r="G181" s="8"/>
      <c r="H181" s="8"/>
    </row>
    <row r="182" spans="1:8" x14ac:dyDescent="0.2">
      <c r="A182" s="187"/>
      <c r="B182" s="8"/>
      <c r="C182" s="8"/>
      <c r="D182" s="8"/>
      <c r="E182" s="8"/>
      <c r="F182" s="443"/>
      <c r="G182" s="8"/>
      <c r="H182" s="8"/>
    </row>
    <row r="183" spans="1:8" x14ac:dyDescent="0.2">
      <c r="A183" s="187"/>
      <c r="B183" s="8"/>
      <c r="C183" s="8"/>
      <c r="D183" s="8"/>
      <c r="E183" s="8"/>
      <c r="F183" s="443"/>
      <c r="G183" s="8"/>
      <c r="H183" s="8"/>
    </row>
    <row r="184" spans="1:8" x14ac:dyDescent="0.2">
      <c r="A184" s="187"/>
      <c r="B184" s="8"/>
      <c r="C184" s="8"/>
      <c r="D184" s="8"/>
      <c r="E184" s="8"/>
      <c r="F184" s="443"/>
      <c r="G184" s="8"/>
      <c r="H184" s="8"/>
    </row>
    <row r="185" spans="1:8" x14ac:dyDescent="0.2">
      <c r="A185" s="187"/>
      <c r="B185" s="8"/>
      <c r="C185" s="8"/>
      <c r="D185" s="8"/>
      <c r="E185" s="8"/>
      <c r="F185" s="443"/>
      <c r="G185" s="8"/>
      <c r="H185" s="8"/>
    </row>
    <row r="186" spans="1:8" x14ac:dyDescent="0.2">
      <c r="A186" s="187"/>
      <c r="B186" s="8"/>
      <c r="C186" s="8"/>
      <c r="D186" s="8"/>
      <c r="E186" s="8"/>
      <c r="F186" s="443"/>
      <c r="G186" s="8"/>
      <c r="H186" s="8"/>
    </row>
    <row r="187" spans="1:8" x14ac:dyDescent="0.2">
      <c r="A187" s="187"/>
      <c r="B187" s="8"/>
      <c r="C187" s="8"/>
      <c r="D187" s="8"/>
      <c r="E187" s="8"/>
      <c r="F187" s="443"/>
      <c r="G187" s="8"/>
      <c r="H187" s="8"/>
    </row>
    <row r="188" spans="1:8" x14ac:dyDescent="0.2">
      <c r="A188" s="187"/>
      <c r="B188" s="8"/>
      <c r="C188" s="8"/>
      <c r="D188" s="8"/>
      <c r="E188" s="8"/>
      <c r="F188" s="443"/>
      <c r="G188" s="8"/>
      <c r="H188" s="8"/>
    </row>
    <row r="189" spans="1:8" x14ac:dyDescent="0.2">
      <c r="A189" s="187"/>
      <c r="B189" s="8"/>
      <c r="C189" s="8"/>
      <c r="D189" s="8"/>
      <c r="E189" s="8"/>
      <c r="F189" s="443"/>
      <c r="G189" s="8"/>
      <c r="H189" s="8"/>
    </row>
    <row r="190" spans="1:8" x14ac:dyDescent="0.2">
      <c r="A190" s="187"/>
      <c r="B190" s="8"/>
      <c r="C190" s="8"/>
      <c r="D190" s="8"/>
      <c r="E190" s="8"/>
      <c r="F190" s="443"/>
      <c r="G190" s="8"/>
      <c r="H190" s="8"/>
    </row>
    <row r="191" spans="1:8" x14ac:dyDescent="0.2">
      <c r="A191" s="187"/>
      <c r="B191" s="8"/>
      <c r="C191" s="8"/>
      <c r="D191" s="8"/>
      <c r="E191" s="8"/>
      <c r="F191" s="443"/>
      <c r="G191" s="8"/>
      <c r="H191" s="8"/>
    </row>
    <row r="192" spans="1:8" x14ac:dyDescent="0.2">
      <c r="A192" s="187"/>
      <c r="B192" s="8"/>
      <c r="C192" s="8"/>
      <c r="D192" s="8"/>
      <c r="E192" s="8"/>
      <c r="F192" s="443"/>
      <c r="G192" s="8"/>
      <c r="H192" s="8"/>
    </row>
    <row r="193" spans="1:8" x14ac:dyDescent="0.2">
      <c r="A193" s="187"/>
      <c r="B193" s="8"/>
      <c r="C193" s="8"/>
      <c r="D193" s="8"/>
      <c r="E193" s="8"/>
      <c r="F193" s="443"/>
      <c r="G193" s="8"/>
      <c r="H193" s="8"/>
    </row>
    <row r="194" spans="1:8" x14ac:dyDescent="0.2">
      <c r="A194" s="187"/>
      <c r="B194" s="8"/>
      <c r="C194" s="8"/>
      <c r="D194" s="8"/>
      <c r="E194" s="8"/>
      <c r="F194" s="443"/>
      <c r="G194" s="8"/>
      <c r="H194" s="8"/>
    </row>
    <row r="195" spans="1:8" x14ac:dyDescent="0.2">
      <c r="A195" s="187"/>
      <c r="B195" s="8"/>
      <c r="C195" s="8"/>
      <c r="D195" s="8"/>
      <c r="E195" s="8"/>
      <c r="F195" s="443"/>
      <c r="G195" s="8"/>
      <c r="H195" s="8"/>
    </row>
    <row r="196" spans="1:8" x14ac:dyDescent="0.2">
      <c r="A196" s="187"/>
      <c r="B196" s="8"/>
      <c r="C196" s="8"/>
      <c r="D196" s="8"/>
      <c r="E196" s="8"/>
      <c r="F196" s="443"/>
      <c r="G196" s="8"/>
      <c r="H196" s="8"/>
    </row>
    <row r="197" spans="1:8" x14ac:dyDescent="0.2">
      <c r="A197" s="187"/>
      <c r="B197" s="8"/>
      <c r="C197" s="8"/>
      <c r="D197" s="8"/>
      <c r="E197" s="8"/>
      <c r="F197" s="443"/>
      <c r="G197" s="8"/>
      <c r="H197" s="8"/>
    </row>
    <row r="198" spans="1:8" x14ac:dyDescent="0.2">
      <c r="A198" s="187"/>
      <c r="B198" s="8"/>
      <c r="C198" s="8"/>
      <c r="D198" s="8"/>
      <c r="E198" s="8"/>
      <c r="F198" s="443"/>
      <c r="G198" s="8"/>
      <c r="H198" s="8"/>
    </row>
    <row r="199" spans="1:8" x14ac:dyDescent="0.2">
      <c r="A199" s="187"/>
      <c r="B199" s="8"/>
      <c r="C199" s="8"/>
      <c r="D199" s="8"/>
      <c r="E199" s="8"/>
      <c r="F199" s="443"/>
      <c r="G199" s="8"/>
      <c r="H199" s="8"/>
    </row>
    <row r="200" spans="1:8" x14ac:dyDescent="0.2">
      <c r="A200" s="187"/>
      <c r="B200" s="8"/>
      <c r="C200" s="8"/>
      <c r="D200" s="8"/>
      <c r="E200" s="8"/>
      <c r="F200" s="443"/>
      <c r="G200" s="8"/>
      <c r="H200" s="8"/>
    </row>
    <row r="201" spans="1:8" x14ac:dyDescent="0.2">
      <c r="A201" s="187"/>
      <c r="B201" s="8"/>
      <c r="C201" s="8"/>
      <c r="D201" s="8"/>
      <c r="E201" s="8"/>
      <c r="F201" s="443"/>
      <c r="G201" s="8"/>
      <c r="H201" s="8"/>
    </row>
    <row r="202" spans="1:8" x14ac:dyDescent="0.2">
      <c r="A202" s="187"/>
      <c r="B202" s="8"/>
      <c r="C202" s="8"/>
      <c r="D202" s="8"/>
      <c r="E202" s="8"/>
      <c r="F202" s="443"/>
      <c r="G202" s="8"/>
      <c r="H202" s="8"/>
    </row>
    <row r="203" spans="1:8" x14ac:dyDescent="0.2">
      <c r="A203" s="187"/>
      <c r="B203" s="8"/>
      <c r="C203" s="8"/>
      <c r="D203" s="8"/>
      <c r="E203" s="8"/>
      <c r="F203" s="443"/>
      <c r="G203" s="8"/>
      <c r="H203" s="8"/>
    </row>
    <row r="204" spans="1:8" x14ac:dyDescent="0.2">
      <c r="A204" s="187"/>
      <c r="B204" s="8"/>
      <c r="C204" s="8"/>
      <c r="D204" s="8"/>
      <c r="E204" s="8"/>
      <c r="F204" s="443"/>
      <c r="G204" s="8"/>
      <c r="H204" s="8"/>
    </row>
    <row r="205" spans="1:8" x14ac:dyDescent="0.2">
      <c r="A205" s="187"/>
      <c r="B205" s="8"/>
      <c r="C205" s="8"/>
      <c r="D205" s="8"/>
      <c r="E205" s="8"/>
      <c r="F205" s="443"/>
      <c r="G205" s="8"/>
      <c r="H205" s="8"/>
    </row>
    <row r="206" spans="1:8" x14ac:dyDescent="0.2">
      <c r="A206" s="187"/>
      <c r="B206" s="8"/>
      <c r="C206" s="8"/>
      <c r="D206" s="8"/>
      <c r="E206" s="8"/>
      <c r="F206" s="443"/>
      <c r="G206" s="8"/>
      <c r="H206" s="8"/>
    </row>
    <row r="207" spans="1:8" x14ac:dyDescent="0.2">
      <c r="A207" s="187"/>
      <c r="B207" s="8"/>
      <c r="C207" s="8"/>
      <c r="D207" s="8"/>
      <c r="E207" s="8"/>
      <c r="F207" s="443"/>
      <c r="G207" s="8"/>
      <c r="H207" s="8"/>
    </row>
    <row r="208" spans="1:8" x14ac:dyDescent="0.2">
      <c r="A208" s="187"/>
      <c r="B208" s="8"/>
      <c r="C208" s="8"/>
      <c r="D208" s="8"/>
      <c r="E208" s="8"/>
      <c r="F208" s="443"/>
      <c r="G208" s="8"/>
      <c r="H208" s="8"/>
    </row>
    <row r="209" spans="1:8" x14ac:dyDescent="0.2">
      <c r="A209" s="187"/>
      <c r="B209" s="8"/>
      <c r="C209" s="8"/>
      <c r="D209" s="8"/>
      <c r="E209" s="8"/>
      <c r="F209" s="443"/>
      <c r="G209" s="8"/>
      <c r="H209" s="8"/>
    </row>
    <row r="210" spans="1:8" x14ac:dyDescent="0.2">
      <c r="A210" s="187"/>
      <c r="B210" s="8"/>
      <c r="C210" s="8"/>
      <c r="D210" s="8"/>
      <c r="E210" s="8"/>
      <c r="F210" s="443"/>
      <c r="G210" s="8"/>
      <c r="H210" s="8"/>
    </row>
    <row r="211" spans="1:8" x14ac:dyDescent="0.2">
      <c r="A211" s="187"/>
      <c r="B211" s="8"/>
      <c r="C211" s="8"/>
      <c r="D211" s="8"/>
      <c r="E211" s="8"/>
      <c r="F211" s="443"/>
      <c r="G211" s="8"/>
      <c r="H211" s="8"/>
    </row>
    <row r="212" spans="1:8" x14ac:dyDescent="0.2">
      <c r="A212" s="187"/>
      <c r="B212" s="8"/>
      <c r="C212" s="8"/>
      <c r="D212" s="8"/>
      <c r="E212" s="8"/>
      <c r="F212" s="443"/>
      <c r="G212" s="8"/>
      <c r="H212" s="8"/>
    </row>
    <row r="213" spans="1:8" x14ac:dyDescent="0.2">
      <c r="A213" s="187"/>
      <c r="B213" s="8"/>
      <c r="C213" s="8"/>
      <c r="D213" s="8"/>
      <c r="E213" s="8"/>
      <c r="F213" s="443"/>
      <c r="G213" s="8"/>
      <c r="H213" s="8"/>
    </row>
    <row r="214" spans="1:8" x14ac:dyDescent="0.2">
      <c r="A214" s="187"/>
      <c r="B214" s="8"/>
      <c r="C214" s="8"/>
      <c r="D214" s="8"/>
      <c r="E214" s="8"/>
      <c r="F214" s="443"/>
      <c r="G214" s="8"/>
      <c r="H214" s="8"/>
    </row>
    <row r="215" spans="1:8" x14ac:dyDescent="0.2">
      <c r="A215" s="187"/>
      <c r="B215" s="8"/>
      <c r="C215" s="8"/>
      <c r="D215" s="8"/>
      <c r="E215" s="8"/>
      <c r="F215" s="443"/>
      <c r="G215" s="8"/>
      <c r="H215" s="8"/>
    </row>
    <row r="216" spans="1:8" x14ac:dyDescent="0.2">
      <c r="A216" s="187"/>
      <c r="B216" s="8"/>
      <c r="C216" s="8"/>
      <c r="D216" s="8"/>
      <c r="E216" s="8"/>
      <c r="F216" s="443"/>
      <c r="G216" s="8"/>
      <c r="H216" s="8"/>
    </row>
    <row r="217" spans="1:8" x14ac:dyDescent="0.2">
      <c r="A217" s="187"/>
      <c r="B217" s="8"/>
      <c r="C217" s="8"/>
      <c r="D217" s="8"/>
      <c r="E217" s="8"/>
      <c r="F217" s="443"/>
      <c r="G217" s="8"/>
      <c r="H217" s="8"/>
    </row>
    <row r="218" spans="1:8" x14ac:dyDescent="0.2">
      <c r="A218" s="187"/>
      <c r="B218" s="8"/>
      <c r="C218" s="8"/>
      <c r="D218" s="8"/>
      <c r="E218" s="8"/>
      <c r="F218" s="443"/>
      <c r="G218" s="8"/>
      <c r="H218" s="8"/>
    </row>
    <row r="219" spans="1:8" x14ac:dyDescent="0.2">
      <c r="A219" s="187"/>
      <c r="B219" s="8"/>
      <c r="C219" s="8"/>
      <c r="D219" s="8"/>
      <c r="E219" s="8"/>
      <c r="F219" s="443"/>
      <c r="G219" s="8"/>
      <c r="H219" s="8"/>
    </row>
    <row r="220" spans="1:8" x14ac:dyDescent="0.2">
      <c r="A220" s="187"/>
      <c r="B220" s="8"/>
      <c r="C220" s="8"/>
      <c r="D220" s="8"/>
      <c r="E220" s="8"/>
      <c r="F220" s="443"/>
      <c r="G220" s="8"/>
      <c r="H220" s="8"/>
    </row>
    <row r="221" spans="1:8" x14ac:dyDescent="0.2">
      <c r="A221" s="187"/>
      <c r="B221" s="8"/>
      <c r="C221" s="8"/>
      <c r="D221" s="8"/>
      <c r="E221" s="8"/>
      <c r="F221" s="443"/>
      <c r="G221" s="8"/>
      <c r="H221" s="8"/>
    </row>
    <row r="222" spans="1:8" x14ac:dyDescent="0.2">
      <c r="A222" s="187"/>
      <c r="B222" s="8"/>
      <c r="C222" s="8"/>
      <c r="D222" s="8"/>
      <c r="E222" s="8"/>
      <c r="F222" s="443"/>
      <c r="G222" s="8"/>
      <c r="H222" s="8"/>
    </row>
    <row r="223" spans="1:8" x14ac:dyDescent="0.2">
      <c r="A223" s="187"/>
      <c r="B223" s="8"/>
      <c r="C223" s="8"/>
      <c r="D223" s="8"/>
      <c r="E223" s="8"/>
      <c r="F223" s="443"/>
      <c r="G223" s="8"/>
      <c r="H223" s="8"/>
    </row>
    <row r="224" spans="1:8" x14ac:dyDescent="0.2">
      <c r="A224" s="187"/>
      <c r="B224" s="8"/>
      <c r="C224" s="8"/>
      <c r="D224" s="8"/>
      <c r="E224" s="8"/>
      <c r="F224" s="443"/>
      <c r="G224" s="8"/>
      <c r="H224" s="8"/>
    </row>
    <row r="225" spans="1:8" x14ac:dyDescent="0.2">
      <c r="A225" s="187"/>
      <c r="B225" s="8"/>
      <c r="C225" s="8"/>
      <c r="D225" s="8"/>
      <c r="E225" s="8"/>
      <c r="F225" s="443"/>
      <c r="G225" s="8"/>
      <c r="H225" s="8"/>
    </row>
    <row r="226" spans="1:8" x14ac:dyDescent="0.2">
      <c r="A226" s="187"/>
      <c r="B226" s="8"/>
      <c r="C226" s="8"/>
      <c r="D226" s="8"/>
      <c r="E226" s="8"/>
      <c r="F226" s="443"/>
      <c r="G226" s="8"/>
      <c r="H226" s="8"/>
    </row>
    <row r="227" spans="1:8" x14ac:dyDescent="0.2">
      <c r="A227" s="187"/>
      <c r="B227" s="8"/>
      <c r="C227" s="8"/>
      <c r="D227" s="8"/>
      <c r="E227" s="8"/>
      <c r="F227" s="443"/>
      <c r="G227" s="8"/>
      <c r="H227" s="8"/>
    </row>
    <row r="228" spans="1:8" x14ac:dyDescent="0.2">
      <c r="A228" s="187"/>
      <c r="B228" s="8"/>
      <c r="C228" s="8"/>
      <c r="D228" s="8"/>
      <c r="E228" s="8"/>
      <c r="F228" s="443"/>
      <c r="G228" s="8"/>
      <c r="H228" s="8"/>
    </row>
    <row r="229" spans="1:8" x14ac:dyDescent="0.2">
      <c r="A229" s="187"/>
      <c r="B229" s="8"/>
      <c r="C229" s="8"/>
      <c r="D229" s="8"/>
      <c r="E229" s="8"/>
      <c r="F229" s="443"/>
      <c r="G229" s="8"/>
      <c r="H229" s="8"/>
    </row>
    <row r="230" spans="1:8" x14ac:dyDescent="0.2">
      <c r="A230" s="187"/>
      <c r="B230" s="8"/>
      <c r="C230" s="8"/>
      <c r="D230" s="8"/>
      <c r="E230" s="8"/>
      <c r="F230" s="443"/>
      <c r="G230" s="8"/>
      <c r="H230" s="8"/>
    </row>
    <row r="231" spans="1:8" x14ac:dyDescent="0.2">
      <c r="A231" s="187"/>
      <c r="B231" s="8"/>
      <c r="C231" s="8"/>
      <c r="D231" s="8"/>
      <c r="E231" s="8"/>
      <c r="F231" s="443"/>
      <c r="G231" s="8"/>
      <c r="H231" s="8"/>
    </row>
    <row r="232" spans="1:8" x14ac:dyDescent="0.2">
      <c r="A232" s="187"/>
      <c r="B232" s="8"/>
      <c r="C232" s="8"/>
      <c r="D232" s="8"/>
      <c r="E232" s="8"/>
      <c r="F232" s="443"/>
      <c r="G232" s="8"/>
      <c r="H232" s="8"/>
    </row>
    <row r="233" spans="1:8" x14ac:dyDescent="0.2">
      <c r="A233" s="187"/>
      <c r="B233" s="8"/>
      <c r="C233" s="8"/>
      <c r="D233" s="8"/>
      <c r="E233" s="8"/>
      <c r="F233" s="443"/>
      <c r="G233" s="8"/>
      <c r="H233" s="8"/>
    </row>
    <row r="234" spans="1:8" x14ac:dyDescent="0.2">
      <c r="A234" s="187"/>
      <c r="B234" s="8"/>
      <c r="C234" s="8"/>
      <c r="D234" s="8"/>
      <c r="E234" s="8"/>
      <c r="F234" s="443"/>
      <c r="G234" s="8"/>
      <c r="H234" s="8"/>
    </row>
    <row r="235" spans="1:8" x14ac:dyDescent="0.2">
      <c r="A235" s="187"/>
      <c r="B235" s="8"/>
      <c r="C235" s="8"/>
      <c r="D235" s="8"/>
      <c r="E235" s="8"/>
      <c r="F235" s="443"/>
      <c r="G235" s="8"/>
      <c r="H235" s="8"/>
    </row>
    <row r="236" spans="1:8" x14ac:dyDescent="0.2">
      <c r="A236" s="187"/>
      <c r="B236" s="8"/>
      <c r="C236" s="8"/>
      <c r="D236" s="8"/>
      <c r="E236" s="8"/>
      <c r="F236" s="443"/>
      <c r="G236" s="8"/>
      <c r="H236" s="8"/>
    </row>
    <row r="237" spans="1:8" x14ac:dyDescent="0.2">
      <c r="A237" s="187"/>
      <c r="B237" s="8"/>
      <c r="C237" s="8"/>
      <c r="D237" s="8"/>
      <c r="E237" s="8"/>
      <c r="F237" s="443"/>
      <c r="G237" s="8"/>
      <c r="H237" s="8"/>
    </row>
    <row r="238" spans="1:8" x14ac:dyDescent="0.2">
      <c r="A238" s="187"/>
      <c r="B238" s="8"/>
      <c r="C238" s="8"/>
      <c r="D238" s="8"/>
      <c r="E238" s="8"/>
      <c r="F238" s="443"/>
      <c r="G238" s="8"/>
      <c r="H238" s="8"/>
    </row>
    <row r="239" spans="1:8" x14ac:dyDescent="0.2">
      <c r="A239" s="187"/>
      <c r="B239" s="8"/>
      <c r="C239" s="8"/>
      <c r="D239" s="8"/>
      <c r="E239" s="8"/>
      <c r="F239" s="443"/>
      <c r="G239" s="8"/>
      <c r="H239" s="8"/>
    </row>
    <row r="240" spans="1:8" x14ac:dyDescent="0.2">
      <c r="A240" s="187"/>
      <c r="B240" s="8"/>
      <c r="C240" s="8"/>
      <c r="D240" s="8"/>
      <c r="E240" s="8"/>
      <c r="F240" s="443"/>
      <c r="G240" s="8"/>
      <c r="H240" s="8"/>
    </row>
    <row r="241" spans="1:8" x14ac:dyDescent="0.2">
      <c r="A241" s="187"/>
      <c r="B241" s="8"/>
      <c r="C241" s="8"/>
      <c r="D241" s="8"/>
      <c r="E241" s="8"/>
      <c r="F241" s="443"/>
      <c r="G241" s="8"/>
      <c r="H241" s="8"/>
    </row>
    <row r="242" spans="1:8" x14ac:dyDescent="0.2">
      <c r="A242" s="187"/>
      <c r="B242" s="8"/>
      <c r="C242" s="8"/>
      <c r="D242" s="8"/>
      <c r="E242" s="8"/>
      <c r="F242" s="443"/>
      <c r="G242" s="8"/>
      <c r="H242" s="8"/>
    </row>
    <row r="243" spans="1:8" x14ac:dyDescent="0.2">
      <c r="A243" s="187"/>
      <c r="B243" s="8"/>
      <c r="C243" s="8"/>
      <c r="D243" s="8"/>
      <c r="E243" s="8"/>
      <c r="F243" s="443"/>
      <c r="G243" s="8"/>
      <c r="H243" s="8"/>
    </row>
    <row r="244" spans="1:8" x14ac:dyDescent="0.2">
      <c r="A244" s="187"/>
      <c r="B244" s="8"/>
      <c r="C244" s="8"/>
      <c r="D244" s="8"/>
      <c r="E244" s="8"/>
      <c r="F244" s="443"/>
      <c r="G244" s="8"/>
      <c r="H244" s="8"/>
    </row>
    <row r="245" spans="1:8" x14ac:dyDescent="0.2">
      <c r="A245" s="187"/>
      <c r="B245" s="8"/>
      <c r="C245" s="8"/>
      <c r="D245" s="8"/>
      <c r="E245" s="8"/>
      <c r="F245" s="443"/>
      <c r="G245" s="8"/>
      <c r="H245" s="8"/>
    </row>
    <row r="246" spans="1:8" x14ac:dyDescent="0.2">
      <c r="A246" s="187"/>
      <c r="B246" s="8"/>
      <c r="C246" s="8"/>
      <c r="D246" s="8"/>
      <c r="E246" s="8"/>
      <c r="F246" s="443"/>
      <c r="G246" s="8"/>
      <c r="H246" s="8"/>
    </row>
    <row r="247" spans="1:8" x14ac:dyDescent="0.2">
      <c r="A247" s="187"/>
      <c r="B247" s="8"/>
      <c r="C247" s="8"/>
      <c r="D247" s="8"/>
      <c r="E247" s="8"/>
      <c r="F247" s="443"/>
      <c r="G247" s="8"/>
      <c r="H247" s="8"/>
    </row>
    <row r="248" spans="1:8" x14ac:dyDescent="0.2">
      <c r="A248" s="187"/>
      <c r="B248" s="8"/>
      <c r="C248" s="8"/>
      <c r="D248" s="8"/>
      <c r="E248" s="8"/>
      <c r="F248" s="443"/>
      <c r="G248" s="8"/>
      <c r="H248" s="8"/>
    </row>
    <row r="249" spans="1:8" x14ac:dyDescent="0.2">
      <c r="A249" s="187"/>
      <c r="B249" s="8"/>
      <c r="C249" s="8"/>
      <c r="D249" s="8"/>
      <c r="E249" s="8"/>
      <c r="F249" s="443"/>
      <c r="G249" s="8"/>
      <c r="H249" s="8"/>
    </row>
    <row r="250" spans="1:8" x14ac:dyDescent="0.2">
      <c r="A250" s="187"/>
      <c r="B250" s="8"/>
      <c r="C250" s="8"/>
      <c r="D250" s="8"/>
      <c r="E250" s="8"/>
      <c r="F250" s="443"/>
      <c r="G250" s="8"/>
      <c r="H250" s="8"/>
    </row>
    <row r="251" spans="1:8" x14ac:dyDescent="0.2">
      <c r="A251" s="187"/>
      <c r="B251" s="8"/>
      <c r="C251" s="8"/>
      <c r="D251" s="8"/>
      <c r="E251" s="8"/>
      <c r="F251" s="443"/>
      <c r="G251" s="8"/>
      <c r="H251" s="8"/>
    </row>
    <row r="252" spans="1:8" x14ac:dyDescent="0.2">
      <c r="A252" s="187"/>
      <c r="B252" s="8"/>
      <c r="C252" s="8"/>
      <c r="D252" s="8"/>
      <c r="E252" s="8"/>
      <c r="F252" s="443"/>
      <c r="G252" s="8"/>
      <c r="H252" s="8"/>
    </row>
    <row r="253" spans="1:8" x14ac:dyDescent="0.2">
      <c r="A253" s="187"/>
      <c r="B253" s="8"/>
      <c r="C253" s="8"/>
      <c r="D253" s="8"/>
      <c r="E253" s="8"/>
      <c r="F253" s="443"/>
      <c r="G253" s="8"/>
      <c r="H253" s="8"/>
    </row>
    <row r="254" spans="1:8" x14ac:dyDescent="0.2">
      <c r="A254" s="187"/>
      <c r="B254" s="8"/>
      <c r="C254" s="8"/>
      <c r="D254" s="8"/>
      <c r="E254" s="8"/>
      <c r="F254" s="443"/>
      <c r="G254" s="8"/>
      <c r="H254" s="8"/>
    </row>
    <row r="255" spans="1:8" x14ac:dyDescent="0.2">
      <c r="A255" s="187"/>
      <c r="B255" s="8"/>
      <c r="C255" s="8"/>
      <c r="D255" s="8"/>
      <c r="E255" s="8"/>
      <c r="F255" s="443"/>
      <c r="G255" s="8"/>
      <c r="H255" s="8"/>
    </row>
    <row r="256" spans="1:8" x14ac:dyDescent="0.2">
      <c r="A256" s="187"/>
      <c r="B256" s="8"/>
      <c r="C256" s="8"/>
      <c r="D256" s="8"/>
      <c r="E256" s="8"/>
      <c r="F256" s="443"/>
      <c r="G256" s="8"/>
      <c r="H256" s="8"/>
    </row>
    <row r="257" spans="1:8" x14ac:dyDescent="0.2">
      <c r="A257" s="187"/>
      <c r="B257" s="8"/>
      <c r="C257" s="8"/>
      <c r="D257" s="8"/>
      <c r="E257" s="8"/>
      <c r="F257" s="443"/>
      <c r="G257" s="8"/>
      <c r="H257" s="8"/>
    </row>
    <row r="258" spans="1:8" x14ac:dyDescent="0.2">
      <c r="A258" s="187"/>
      <c r="B258" s="8"/>
      <c r="C258" s="8"/>
      <c r="D258" s="8"/>
      <c r="E258" s="8"/>
      <c r="F258" s="443"/>
      <c r="G258" s="8"/>
      <c r="H258" s="8"/>
    </row>
    <row r="259" spans="1:8" x14ac:dyDescent="0.2">
      <c r="A259" s="187"/>
      <c r="B259" s="8"/>
      <c r="C259" s="8"/>
      <c r="D259" s="8"/>
      <c r="E259" s="8"/>
      <c r="F259" s="443"/>
      <c r="G259" s="8"/>
      <c r="H259" s="8"/>
    </row>
    <row r="260" spans="1:8" x14ac:dyDescent="0.2">
      <c r="A260" s="187"/>
      <c r="B260" s="8"/>
      <c r="C260" s="8"/>
      <c r="D260" s="8"/>
      <c r="E260" s="8"/>
      <c r="F260" s="443"/>
      <c r="G260" s="8"/>
      <c r="H260" s="8"/>
    </row>
    <row r="261" spans="1:8" x14ac:dyDescent="0.2">
      <c r="A261" s="187"/>
      <c r="B261" s="8"/>
      <c r="C261" s="8"/>
      <c r="D261" s="8"/>
      <c r="E261" s="8"/>
      <c r="F261" s="443"/>
      <c r="G261" s="8"/>
      <c r="H261" s="8"/>
    </row>
    <row r="262" spans="1:8" x14ac:dyDescent="0.2">
      <c r="A262" s="187"/>
      <c r="B262" s="8"/>
      <c r="C262" s="8"/>
      <c r="D262" s="8"/>
      <c r="E262" s="8"/>
      <c r="F262" s="443"/>
      <c r="G262" s="8"/>
      <c r="H262" s="8"/>
    </row>
    <row r="263" spans="1:8" x14ac:dyDescent="0.2">
      <c r="A263" s="187"/>
      <c r="B263" s="8"/>
      <c r="C263" s="8"/>
      <c r="D263" s="8"/>
      <c r="E263" s="8"/>
      <c r="F263" s="443"/>
      <c r="G263" s="8"/>
      <c r="H263" s="8"/>
    </row>
    <row r="264" spans="1:8" x14ac:dyDescent="0.2">
      <c r="A264" s="187"/>
      <c r="B264" s="8"/>
      <c r="C264" s="8"/>
      <c r="D264" s="8"/>
      <c r="E264" s="8"/>
      <c r="F264" s="443"/>
      <c r="G264" s="8"/>
      <c r="H264" s="8"/>
    </row>
    <row r="265" spans="1:8" x14ac:dyDescent="0.2">
      <c r="A265" s="187"/>
      <c r="B265" s="8"/>
      <c r="C265" s="8"/>
      <c r="D265" s="8"/>
      <c r="E265" s="8"/>
      <c r="F265" s="443"/>
      <c r="G265" s="8"/>
      <c r="H265" s="8"/>
    </row>
    <row r="266" spans="1:8" x14ac:dyDescent="0.2">
      <c r="A266" s="187"/>
      <c r="B266" s="8"/>
      <c r="C266" s="8"/>
      <c r="D266" s="8"/>
      <c r="E266" s="8"/>
      <c r="F266" s="443"/>
      <c r="G266" s="8"/>
      <c r="H266" s="8"/>
    </row>
    <row r="267" spans="1:8" x14ac:dyDescent="0.2">
      <c r="A267" s="187"/>
      <c r="B267" s="8"/>
      <c r="C267" s="8"/>
      <c r="D267" s="8"/>
      <c r="E267" s="8"/>
      <c r="F267" s="443"/>
      <c r="G267" s="8"/>
      <c r="H267" s="8"/>
    </row>
    <row r="268" spans="1:8" x14ac:dyDescent="0.2">
      <c r="A268" s="187"/>
      <c r="B268" s="8"/>
      <c r="C268" s="8"/>
      <c r="D268" s="8"/>
      <c r="E268" s="8"/>
      <c r="F268" s="443"/>
      <c r="G268" s="8"/>
      <c r="H268" s="8"/>
    </row>
    <row r="269" spans="1:8" x14ac:dyDescent="0.2">
      <c r="A269" s="187"/>
      <c r="B269" s="8"/>
      <c r="C269" s="8"/>
      <c r="D269" s="8"/>
      <c r="E269" s="8"/>
      <c r="F269" s="443"/>
      <c r="G269" s="8"/>
      <c r="H269" s="8"/>
    </row>
    <row r="270" spans="1:8" x14ac:dyDescent="0.2">
      <c r="A270" s="187"/>
      <c r="B270" s="8"/>
      <c r="C270" s="8"/>
      <c r="D270" s="8"/>
      <c r="E270" s="8"/>
      <c r="F270" s="443"/>
      <c r="G270" s="8"/>
      <c r="H270" s="8"/>
    </row>
    <row r="271" spans="1:8" x14ac:dyDescent="0.2">
      <c r="A271" s="187"/>
      <c r="B271" s="8"/>
      <c r="C271" s="8"/>
      <c r="D271" s="8"/>
      <c r="E271" s="8"/>
      <c r="F271" s="443"/>
      <c r="G271" s="8"/>
      <c r="H271" s="8"/>
    </row>
    <row r="272" spans="1:8" x14ac:dyDescent="0.2">
      <c r="A272" s="187"/>
      <c r="B272" s="8"/>
      <c r="C272" s="8"/>
      <c r="D272" s="8"/>
      <c r="E272" s="8"/>
      <c r="F272" s="443"/>
      <c r="G272" s="8"/>
      <c r="H272" s="8"/>
    </row>
    <row r="273" spans="1:8" x14ac:dyDescent="0.2">
      <c r="A273" s="187"/>
      <c r="B273" s="8"/>
      <c r="C273" s="8"/>
      <c r="D273" s="8"/>
      <c r="E273" s="8"/>
      <c r="F273" s="443"/>
      <c r="G273" s="8"/>
      <c r="H273" s="8"/>
    </row>
    <row r="274" spans="1:8" x14ac:dyDescent="0.2">
      <c r="A274" s="187"/>
      <c r="B274" s="8"/>
      <c r="C274" s="8"/>
      <c r="D274" s="8"/>
      <c r="E274" s="8"/>
      <c r="F274" s="443"/>
      <c r="G274" s="8"/>
      <c r="H274" s="8"/>
    </row>
    <row r="275" spans="1:8" x14ac:dyDescent="0.2">
      <c r="A275" s="187"/>
      <c r="B275" s="8"/>
      <c r="C275" s="8"/>
      <c r="D275" s="8"/>
      <c r="E275" s="8"/>
      <c r="F275" s="443"/>
      <c r="G275" s="8"/>
      <c r="H275" s="8"/>
    </row>
    <row r="276" spans="1:8" x14ac:dyDescent="0.2">
      <c r="A276" s="187"/>
      <c r="B276" s="8"/>
      <c r="C276" s="8"/>
      <c r="D276" s="8"/>
      <c r="E276" s="8"/>
      <c r="F276" s="443"/>
      <c r="G276" s="8"/>
      <c r="H276" s="8"/>
    </row>
    <row r="277" spans="1:8" x14ac:dyDescent="0.2">
      <c r="A277" s="187"/>
      <c r="B277" s="8"/>
      <c r="C277" s="8"/>
      <c r="D277" s="8"/>
      <c r="E277" s="8"/>
      <c r="F277" s="443"/>
      <c r="G277" s="8"/>
      <c r="H277" s="8"/>
    </row>
    <row r="278" spans="1:8" x14ac:dyDescent="0.2">
      <c r="A278" s="187"/>
      <c r="B278" s="8"/>
      <c r="C278" s="8"/>
      <c r="D278" s="8"/>
      <c r="E278" s="8"/>
      <c r="F278" s="443"/>
      <c r="G278" s="8"/>
      <c r="H278" s="8"/>
    </row>
    <row r="279" spans="1:8" x14ac:dyDescent="0.2">
      <c r="A279" s="187"/>
      <c r="B279" s="8"/>
      <c r="C279" s="8"/>
      <c r="D279" s="8"/>
      <c r="E279" s="8"/>
      <c r="F279" s="443"/>
      <c r="G279" s="8"/>
      <c r="H279" s="8"/>
    </row>
    <row r="280" spans="1:8" x14ac:dyDescent="0.2">
      <c r="A280" s="187"/>
      <c r="B280" s="8"/>
      <c r="C280" s="8"/>
      <c r="D280" s="8"/>
      <c r="E280" s="8"/>
      <c r="F280" s="443"/>
      <c r="G280" s="8"/>
      <c r="H280" s="8"/>
    </row>
    <row r="281" spans="1:8" x14ac:dyDescent="0.2">
      <c r="A281" s="187"/>
      <c r="B281" s="8"/>
      <c r="C281" s="8"/>
      <c r="D281" s="8"/>
      <c r="E281" s="8"/>
      <c r="F281" s="443"/>
      <c r="G281" s="8"/>
      <c r="H281" s="8"/>
    </row>
    <row r="282" spans="1:8" x14ac:dyDescent="0.2">
      <c r="A282" s="187"/>
      <c r="B282" s="8"/>
      <c r="C282" s="8"/>
      <c r="D282" s="8"/>
      <c r="E282" s="8"/>
      <c r="F282" s="443"/>
      <c r="G282" s="8"/>
      <c r="H282" s="8"/>
    </row>
    <row r="283" spans="1:8" x14ac:dyDescent="0.2">
      <c r="A283" s="187"/>
      <c r="B283" s="8"/>
      <c r="C283" s="8"/>
      <c r="D283" s="8"/>
      <c r="E283" s="8"/>
      <c r="F283" s="443"/>
      <c r="G283" s="8"/>
      <c r="H283" s="8"/>
    </row>
    <row r="284" spans="1:8" x14ac:dyDescent="0.2">
      <c r="A284" s="187"/>
      <c r="B284" s="8"/>
      <c r="C284" s="8"/>
      <c r="D284" s="8"/>
      <c r="E284" s="8"/>
      <c r="F284" s="443"/>
      <c r="G284" s="8"/>
      <c r="H284" s="8"/>
    </row>
    <row r="285" spans="1:8" x14ac:dyDescent="0.2">
      <c r="A285" s="187"/>
      <c r="B285" s="8"/>
      <c r="C285" s="8"/>
      <c r="D285" s="8"/>
      <c r="E285" s="8"/>
      <c r="F285" s="443"/>
      <c r="G285" s="8"/>
      <c r="H285" s="8"/>
    </row>
    <row r="286" spans="1:8" x14ac:dyDescent="0.2">
      <c r="A286" s="187"/>
      <c r="B286" s="8"/>
      <c r="C286" s="8"/>
      <c r="D286" s="8"/>
      <c r="E286" s="8"/>
      <c r="F286" s="443"/>
      <c r="G286" s="8"/>
      <c r="H286" s="8"/>
    </row>
    <row r="287" spans="1:8" x14ac:dyDescent="0.2">
      <c r="A287" s="187"/>
      <c r="B287" s="8"/>
      <c r="C287" s="8"/>
      <c r="D287" s="8"/>
      <c r="E287" s="8"/>
      <c r="F287" s="443"/>
      <c r="G287" s="8"/>
      <c r="H287" s="8"/>
    </row>
    <row r="288" spans="1:8" x14ac:dyDescent="0.2">
      <c r="A288" s="187"/>
      <c r="B288" s="8"/>
      <c r="C288" s="8"/>
      <c r="D288" s="8"/>
      <c r="E288" s="8"/>
      <c r="F288" s="443"/>
      <c r="G288" s="8"/>
      <c r="H288" s="8"/>
    </row>
    <row r="289" spans="1:8" x14ac:dyDescent="0.2">
      <c r="A289" s="187"/>
      <c r="B289" s="8"/>
      <c r="C289" s="8"/>
      <c r="D289" s="8"/>
      <c r="E289" s="8"/>
      <c r="F289" s="443"/>
      <c r="G289" s="8"/>
      <c r="H289" s="8"/>
    </row>
    <row r="290" spans="1:8" x14ac:dyDescent="0.2">
      <c r="A290" s="187"/>
      <c r="B290" s="8"/>
      <c r="C290" s="8"/>
      <c r="D290" s="8"/>
      <c r="E290" s="8"/>
      <c r="F290" s="443"/>
      <c r="G290" s="8"/>
      <c r="H290" s="8"/>
    </row>
    <row r="291" spans="1:8" x14ac:dyDescent="0.2">
      <c r="A291" s="187"/>
      <c r="B291" s="8"/>
      <c r="C291" s="8"/>
      <c r="D291" s="8"/>
      <c r="E291" s="8"/>
      <c r="F291" s="443"/>
      <c r="G291" s="8"/>
      <c r="H291" s="8"/>
    </row>
    <row r="292" spans="1:8" x14ac:dyDescent="0.2">
      <c r="A292" s="187"/>
      <c r="B292" s="8"/>
      <c r="C292" s="8"/>
      <c r="D292" s="8"/>
      <c r="E292" s="8"/>
      <c r="F292" s="443"/>
      <c r="G292" s="8"/>
      <c r="H292" s="8"/>
    </row>
    <row r="293" spans="1:8" x14ac:dyDescent="0.2">
      <c r="A293" s="187"/>
      <c r="B293" s="8"/>
      <c r="C293" s="8"/>
      <c r="D293" s="8"/>
      <c r="E293" s="8"/>
      <c r="F293" s="443"/>
      <c r="G293" s="8"/>
      <c r="H293" s="8"/>
    </row>
    <row r="294" spans="1:8" x14ac:dyDescent="0.2">
      <c r="A294" s="187"/>
      <c r="B294" s="8"/>
      <c r="C294" s="8"/>
      <c r="D294" s="8"/>
      <c r="E294" s="8"/>
      <c r="F294" s="443"/>
      <c r="G294" s="8"/>
      <c r="H294" s="8"/>
    </row>
    <row r="295" spans="1:8" x14ac:dyDescent="0.2">
      <c r="A295" s="187"/>
      <c r="B295" s="8"/>
      <c r="C295" s="8"/>
      <c r="D295" s="8"/>
      <c r="E295" s="8"/>
      <c r="F295" s="443"/>
      <c r="G295" s="8"/>
      <c r="H295" s="8"/>
    </row>
    <row r="296" spans="1:8" x14ac:dyDescent="0.2">
      <c r="A296" s="187"/>
      <c r="B296" s="8"/>
      <c r="C296" s="8"/>
      <c r="D296" s="8"/>
      <c r="E296" s="8"/>
      <c r="F296" s="443"/>
      <c r="G296" s="8"/>
      <c r="H296" s="8"/>
    </row>
    <row r="297" spans="1:8" x14ac:dyDescent="0.2">
      <c r="A297" s="187"/>
      <c r="B297" s="8"/>
      <c r="C297" s="8"/>
      <c r="D297" s="8"/>
      <c r="E297" s="8"/>
      <c r="F297" s="443"/>
      <c r="G297" s="8"/>
      <c r="H297" s="8"/>
    </row>
    <row r="298" spans="1:8" x14ac:dyDescent="0.2">
      <c r="A298" s="187"/>
      <c r="B298" s="8"/>
      <c r="C298" s="8"/>
      <c r="D298" s="8"/>
      <c r="E298" s="8"/>
      <c r="F298" s="443"/>
      <c r="G298" s="8"/>
      <c r="H298" s="8"/>
    </row>
    <row r="299" spans="1:8" x14ac:dyDescent="0.2">
      <c r="A299" s="187"/>
      <c r="B299" s="8"/>
      <c r="C299" s="8"/>
      <c r="D299" s="8"/>
      <c r="E299" s="8"/>
      <c r="F299" s="443"/>
      <c r="G299" s="8"/>
      <c r="H299" s="8"/>
    </row>
    <row r="300" spans="1:8" x14ac:dyDescent="0.2">
      <c r="A300" s="187"/>
      <c r="B300" s="8"/>
      <c r="C300" s="8"/>
      <c r="D300" s="8"/>
      <c r="E300" s="8"/>
      <c r="F300" s="443"/>
      <c r="G300" s="8"/>
      <c r="H300" s="8"/>
    </row>
    <row r="301" spans="1:8" x14ac:dyDescent="0.2">
      <c r="A301" s="187"/>
      <c r="B301" s="8"/>
      <c r="C301" s="8"/>
      <c r="D301" s="8"/>
      <c r="E301" s="8"/>
      <c r="F301" s="443"/>
      <c r="G301" s="8"/>
      <c r="H301" s="8"/>
    </row>
    <row r="302" spans="1:8" x14ac:dyDescent="0.2">
      <c r="A302" s="187"/>
      <c r="B302" s="8"/>
      <c r="C302" s="8"/>
      <c r="D302" s="8"/>
      <c r="E302" s="8"/>
      <c r="F302" s="443"/>
      <c r="G302" s="8"/>
      <c r="H302" s="8"/>
    </row>
    <row r="303" spans="1:8" x14ac:dyDescent="0.2">
      <c r="A303" s="187"/>
      <c r="B303" s="8"/>
      <c r="C303" s="8"/>
      <c r="D303" s="8"/>
      <c r="E303" s="8"/>
      <c r="F303" s="443"/>
      <c r="G303" s="8"/>
      <c r="H303" s="8"/>
    </row>
    <row r="304" spans="1:8" x14ac:dyDescent="0.2">
      <c r="A304" s="187"/>
      <c r="B304" s="8"/>
      <c r="C304" s="8"/>
      <c r="D304" s="8"/>
      <c r="E304" s="8"/>
      <c r="F304" s="443"/>
      <c r="G304" s="8"/>
      <c r="H304" s="8"/>
    </row>
    <row r="305" spans="1:8" x14ac:dyDescent="0.2">
      <c r="A305" s="187"/>
      <c r="B305" s="8"/>
      <c r="C305" s="8"/>
      <c r="D305" s="8"/>
      <c r="E305" s="8"/>
      <c r="F305" s="443"/>
      <c r="G305" s="8"/>
      <c r="H305" s="8"/>
    </row>
    <row r="306" spans="1:8" x14ac:dyDescent="0.2">
      <c r="A306" s="187"/>
      <c r="B306" s="8"/>
      <c r="C306" s="8"/>
      <c r="D306" s="8"/>
      <c r="E306" s="8"/>
      <c r="F306" s="443"/>
      <c r="G306" s="8"/>
      <c r="H306" s="8"/>
    </row>
    <row r="307" spans="1:8" x14ac:dyDescent="0.2">
      <c r="A307" s="187"/>
      <c r="B307" s="8"/>
      <c r="C307" s="8"/>
      <c r="D307" s="8"/>
      <c r="E307" s="8"/>
      <c r="F307" s="443"/>
      <c r="G307" s="8"/>
      <c r="H307" s="8"/>
    </row>
    <row r="308" spans="1:8" x14ac:dyDescent="0.2">
      <c r="A308" s="187"/>
      <c r="B308" s="8"/>
      <c r="C308" s="8"/>
      <c r="D308" s="8"/>
      <c r="E308" s="8"/>
      <c r="F308" s="443"/>
      <c r="G308" s="8"/>
      <c r="H308" s="8"/>
    </row>
    <row r="309" spans="1:8" x14ac:dyDescent="0.2">
      <c r="A309" s="187"/>
      <c r="B309" s="8"/>
      <c r="C309" s="8"/>
      <c r="D309" s="8"/>
      <c r="E309" s="8"/>
      <c r="F309" s="443"/>
      <c r="G309" s="8"/>
      <c r="H309" s="8"/>
    </row>
    <row r="310" spans="1:8" x14ac:dyDescent="0.2">
      <c r="A310" s="187"/>
      <c r="B310" s="8"/>
      <c r="C310" s="8"/>
      <c r="D310" s="8"/>
      <c r="E310" s="8"/>
      <c r="F310" s="443"/>
      <c r="G310" s="8"/>
      <c r="H310" s="8"/>
    </row>
    <row r="311" spans="1:8" x14ac:dyDescent="0.2">
      <c r="A311" s="187"/>
      <c r="B311" s="8"/>
      <c r="C311" s="8"/>
      <c r="D311" s="8"/>
      <c r="E311" s="8"/>
      <c r="F311" s="443"/>
      <c r="G311" s="8"/>
      <c r="H311" s="8"/>
    </row>
    <row r="312" spans="1:8" x14ac:dyDescent="0.2">
      <c r="A312" s="187"/>
      <c r="B312" s="8"/>
      <c r="C312" s="8"/>
      <c r="D312" s="8"/>
      <c r="E312" s="8"/>
      <c r="F312" s="443"/>
      <c r="G312" s="8"/>
      <c r="H312" s="8"/>
    </row>
    <row r="313" spans="1:8" x14ac:dyDescent="0.2">
      <c r="A313" s="187"/>
      <c r="B313" s="8"/>
      <c r="C313" s="8"/>
      <c r="D313" s="8"/>
      <c r="E313" s="8"/>
      <c r="F313" s="443"/>
      <c r="G313" s="8"/>
      <c r="H313" s="8"/>
    </row>
    <row r="314" spans="1:8" x14ac:dyDescent="0.2">
      <c r="A314" s="187"/>
      <c r="B314" s="8"/>
      <c r="C314" s="8"/>
      <c r="D314" s="8"/>
      <c r="E314" s="8"/>
      <c r="F314" s="443"/>
      <c r="G314" s="8"/>
      <c r="H314" s="8"/>
    </row>
    <row r="315" spans="1:8" x14ac:dyDescent="0.2">
      <c r="A315" s="187"/>
      <c r="B315" s="8"/>
      <c r="C315" s="8"/>
      <c r="D315" s="8"/>
      <c r="E315" s="8"/>
      <c r="F315" s="443"/>
      <c r="G315" s="8"/>
      <c r="H315" s="8"/>
    </row>
    <row r="316" spans="1:8" x14ac:dyDescent="0.2">
      <c r="A316" s="187"/>
      <c r="B316" s="8"/>
      <c r="C316" s="8"/>
      <c r="D316" s="8"/>
      <c r="E316" s="8"/>
      <c r="F316" s="443"/>
      <c r="G316" s="8"/>
      <c r="H316" s="8"/>
    </row>
    <row r="317" spans="1:8" x14ac:dyDescent="0.2">
      <c r="A317" s="187"/>
      <c r="B317" s="8"/>
      <c r="C317" s="8"/>
      <c r="D317" s="8"/>
      <c r="E317" s="8"/>
      <c r="F317" s="443"/>
      <c r="G317" s="8"/>
      <c r="H317" s="8"/>
    </row>
    <row r="318" spans="1:8" x14ac:dyDescent="0.2">
      <c r="A318" s="187"/>
      <c r="B318" s="8"/>
      <c r="C318" s="8"/>
      <c r="D318" s="8"/>
      <c r="E318" s="8"/>
      <c r="F318" s="443"/>
      <c r="G318" s="8"/>
      <c r="H318" s="8"/>
    </row>
    <row r="319" spans="1:8" x14ac:dyDescent="0.2">
      <c r="A319" s="187"/>
      <c r="B319" s="8"/>
      <c r="C319" s="8"/>
      <c r="D319" s="8"/>
      <c r="E319" s="8"/>
      <c r="F319" s="443"/>
      <c r="G319" s="8"/>
      <c r="H319" s="8"/>
    </row>
    <row r="320" spans="1:8" x14ac:dyDescent="0.2">
      <c r="A320" s="187"/>
      <c r="B320" s="8"/>
      <c r="C320" s="8"/>
      <c r="D320" s="8"/>
      <c r="E320" s="8"/>
      <c r="F320" s="443"/>
      <c r="G320" s="8"/>
      <c r="H320" s="8"/>
    </row>
    <row r="321" spans="1:8" x14ac:dyDescent="0.2">
      <c r="A321" s="187"/>
      <c r="B321" s="8"/>
      <c r="C321" s="8"/>
      <c r="D321" s="8"/>
      <c r="E321" s="8"/>
      <c r="F321" s="443"/>
      <c r="G321" s="8"/>
      <c r="H321" s="8"/>
    </row>
    <row r="322" spans="1:8" x14ac:dyDescent="0.2">
      <c r="A322" s="187"/>
      <c r="B322" s="8"/>
      <c r="C322" s="8"/>
      <c r="D322" s="8"/>
      <c r="E322" s="8"/>
      <c r="F322" s="443"/>
      <c r="G322" s="8"/>
      <c r="H322" s="8"/>
    </row>
    <row r="323" spans="1:8" x14ac:dyDescent="0.2">
      <c r="A323" s="187"/>
      <c r="B323" s="8"/>
      <c r="C323" s="8"/>
      <c r="D323" s="8"/>
      <c r="E323" s="8"/>
      <c r="F323" s="443"/>
      <c r="G323" s="8"/>
      <c r="H323" s="8"/>
    </row>
    <row r="324" spans="1:8" x14ac:dyDescent="0.2">
      <c r="A324" s="187"/>
      <c r="B324" s="8"/>
      <c r="C324" s="8"/>
      <c r="D324" s="8"/>
      <c r="E324" s="8"/>
      <c r="F324" s="443"/>
      <c r="G324" s="8"/>
      <c r="H324" s="8"/>
    </row>
    <row r="325" spans="1:8" x14ac:dyDescent="0.2">
      <c r="A325" s="187"/>
      <c r="B325" s="8"/>
      <c r="C325" s="8"/>
      <c r="D325" s="8"/>
      <c r="E325" s="8"/>
      <c r="F325" s="443"/>
      <c r="G325" s="8"/>
      <c r="H325" s="8"/>
    </row>
    <row r="326" spans="1:8" x14ac:dyDescent="0.2">
      <c r="A326" s="187"/>
      <c r="B326" s="8"/>
      <c r="C326" s="8"/>
      <c r="D326" s="8"/>
      <c r="E326" s="8"/>
      <c r="F326" s="443"/>
      <c r="G326" s="8"/>
      <c r="H326" s="8"/>
    </row>
    <row r="327" spans="1:8" x14ac:dyDescent="0.2">
      <c r="A327" s="187"/>
      <c r="B327" s="8"/>
      <c r="C327" s="8"/>
      <c r="D327" s="8"/>
      <c r="E327" s="8"/>
      <c r="F327" s="443"/>
      <c r="G327" s="8"/>
      <c r="H327" s="8"/>
    </row>
    <row r="328" spans="1:8" x14ac:dyDescent="0.2">
      <c r="A328" s="187"/>
      <c r="B328" s="8"/>
      <c r="C328" s="8"/>
      <c r="D328" s="8"/>
      <c r="E328" s="8"/>
      <c r="F328" s="443"/>
      <c r="G328" s="8"/>
      <c r="H328" s="8"/>
    </row>
    <row r="329" spans="1:8" x14ac:dyDescent="0.2">
      <c r="A329" s="187"/>
      <c r="B329" s="8"/>
      <c r="C329" s="8"/>
      <c r="D329" s="8"/>
      <c r="E329" s="8"/>
      <c r="F329" s="443"/>
      <c r="G329" s="8"/>
      <c r="H329" s="8"/>
    </row>
    <row r="330" spans="1:8" x14ac:dyDescent="0.2">
      <c r="A330" s="187"/>
      <c r="B330" s="8"/>
      <c r="C330" s="8"/>
      <c r="D330" s="8"/>
      <c r="E330" s="8"/>
      <c r="F330" s="443"/>
      <c r="G330" s="8"/>
      <c r="H330" s="8"/>
    </row>
    <row r="331" spans="1:8" x14ac:dyDescent="0.2">
      <c r="A331" s="187"/>
      <c r="B331" s="8"/>
      <c r="C331" s="8"/>
      <c r="D331" s="8"/>
      <c r="E331" s="8"/>
      <c r="F331" s="443"/>
      <c r="G331" s="8"/>
      <c r="H331" s="8"/>
    </row>
    <row r="332" spans="1:8" x14ac:dyDescent="0.2">
      <c r="A332" s="187"/>
      <c r="B332" s="8"/>
      <c r="C332" s="8"/>
      <c r="D332" s="8"/>
      <c r="E332" s="8"/>
      <c r="F332" s="443"/>
      <c r="G332" s="8"/>
      <c r="H332" s="8"/>
    </row>
    <row r="333" spans="1:8" x14ac:dyDescent="0.2">
      <c r="A333" s="187"/>
      <c r="B333" s="8"/>
      <c r="C333" s="8"/>
      <c r="D333" s="8"/>
      <c r="E333" s="8"/>
      <c r="F333" s="443"/>
      <c r="G333" s="8"/>
      <c r="H333" s="8"/>
    </row>
    <row r="334" spans="1:8" x14ac:dyDescent="0.2">
      <c r="A334" s="187"/>
      <c r="B334" s="8"/>
      <c r="C334" s="8"/>
      <c r="D334" s="8"/>
      <c r="E334" s="8"/>
      <c r="F334" s="443"/>
      <c r="G334" s="8"/>
      <c r="H334" s="8"/>
    </row>
    <row r="335" spans="1:8" x14ac:dyDescent="0.2">
      <c r="A335" s="187"/>
      <c r="B335" s="8"/>
      <c r="C335" s="8"/>
      <c r="D335" s="8"/>
      <c r="E335" s="8"/>
      <c r="F335" s="443"/>
      <c r="G335" s="8"/>
      <c r="H335" s="8"/>
    </row>
    <row r="336" spans="1:8" x14ac:dyDescent="0.2">
      <c r="A336" s="187"/>
      <c r="B336" s="8"/>
      <c r="C336" s="8"/>
      <c r="D336" s="8"/>
      <c r="E336" s="8"/>
      <c r="F336" s="443"/>
      <c r="G336" s="8"/>
      <c r="H336" s="8"/>
    </row>
    <row r="337" spans="1:8" x14ac:dyDescent="0.2">
      <c r="A337" s="187"/>
      <c r="B337" s="8"/>
      <c r="C337" s="8"/>
      <c r="D337" s="8"/>
      <c r="E337" s="8"/>
      <c r="F337" s="443"/>
      <c r="G337" s="8"/>
      <c r="H337" s="8"/>
    </row>
    <row r="338" spans="1:8" x14ac:dyDescent="0.2">
      <c r="A338" s="187"/>
      <c r="B338" s="8"/>
      <c r="C338" s="8"/>
      <c r="D338" s="8"/>
      <c r="E338" s="8"/>
      <c r="F338" s="443"/>
      <c r="G338" s="8"/>
      <c r="H338" s="8"/>
    </row>
    <row r="339" spans="1:8" x14ac:dyDescent="0.2">
      <c r="A339" s="187"/>
      <c r="B339" s="8"/>
      <c r="C339" s="8"/>
      <c r="D339" s="8"/>
      <c r="E339" s="8"/>
      <c r="F339" s="443"/>
      <c r="G339" s="8"/>
      <c r="H339" s="8"/>
    </row>
    <row r="340" spans="1:8" x14ac:dyDescent="0.2">
      <c r="A340" s="187"/>
      <c r="B340" s="8"/>
      <c r="C340" s="8"/>
      <c r="D340" s="8"/>
      <c r="E340" s="8"/>
      <c r="F340" s="443"/>
      <c r="G340" s="8"/>
      <c r="H340" s="8"/>
    </row>
    <row r="341" spans="1:8" x14ac:dyDescent="0.2">
      <c r="A341" s="187"/>
      <c r="B341" s="8"/>
      <c r="C341" s="8"/>
      <c r="D341" s="8"/>
      <c r="E341" s="8"/>
      <c r="F341" s="443"/>
      <c r="G341" s="8"/>
      <c r="H341" s="8"/>
    </row>
    <row r="342" spans="1:8" x14ac:dyDescent="0.2">
      <c r="A342" s="187"/>
      <c r="B342" s="8"/>
      <c r="C342" s="8"/>
      <c r="D342" s="8"/>
      <c r="E342" s="8"/>
      <c r="F342" s="443"/>
      <c r="G342" s="8"/>
      <c r="H342" s="8"/>
    </row>
    <row r="343" spans="1:8" x14ac:dyDescent="0.2">
      <c r="A343" s="187"/>
      <c r="B343" s="8"/>
      <c r="C343" s="8"/>
      <c r="D343" s="8"/>
      <c r="E343" s="8"/>
      <c r="F343" s="443"/>
      <c r="G343" s="8"/>
      <c r="H343" s="8"/>
    </row>
    <row r="344" spans="1:8" x14ac:dyDescent="0.2">
      <c r="A344" s="187"/>
      <c r="B344" s="8"/>
      <c r="C344" s="8"/>
      <c r="D344" s="8"/>
      <c r="E344" s="8"/>
      <c r="F344" s="443"/>
      <c r="G344" s="8"/>
      <c r="H344" s="8"/>
    </row>
    <row r="345" spans="1:8" x14ac:dyDescent="0.2">
      <c r="A345" s="187"/>
      <c r="B345" s="8"/>
      <c r="C345" s="8"/>
      <c r="D345" s="8"/>
      <c r="E345" s="8"/>
      <c r="F345" s="443"/>
      <c r="G345" s="8"/>
      <c r="H345" s="8"/>
    </row>
    <row r="346" spans="1:8" x14ac:dyDescent="0.2">
      <c r="A346" s="187"/>
      <c r="B346" s="8"/>
      <c r="C346" s="8"/>
      <c r="D346" s="8"/>
      <c r="E346" s="8"/>
      <c r="F346" s="443"/>
      <c r="G346" s="8"/>
      <c r="H346" s="8"/>
    </row>
    <row r="347" spans="1:8" x14ac:dyDescent="0.2">
      <c r="A347" s="187"/>
      <c r="B347" s="8"/>
      <c r="C347" s="8"/>
      <c r="D347" s="8"/>
      <c r="E347" s="8"/>
      <c r="F347" s="443"/>
      <c r="G347" s="8"/>
      <c r="H347" s="8"/>
    </row>
    <row r="348" spans="1:8" x14ac:dyDescent="0.2">
      <c r="A348" s="187"/>
      <c r="B348" s="8"/>
      <c r="C348" s="8"/>
      <c r="D348" s="8"/>
      <c r="E348" s="8"/>
      <c r="F348" s="443"/>
      <c r="G348" s="8"/>
      <c r="H348" s="8"/>
    </row>
    <row r="349" spans="1:8" x14ac:dyDescent="0.2">
      <c r="A349" s="187"/>
      <c r="B349" s="8"/>
      <c r="C349" s="8"/>
      <c r="D349" s="8"/>
      <c r="E349" s="8"/>
      <c r="F349" s="443"/>
      <c r="G349" s="8"/>
      <c r="H349" s="8"/>
    </row>
    <row r="350" spans="1:8" x14ac:dyDescent="0.2">
      <c r="A350" s="187"/>
      <c r="B350" s="8"/>
      <c r="C350" s="8"/>
      <c r="D350" s="8"/>
      <c r="E350" s="8"/>
      <c r="F350" s="443"/>
      <c r="G350" s="8"/>
      <c r="H350" s="8"/>
    </row>
    <row r="351" spans="1:8" x14ac:dyDescent="0.2">
      <c r="A351" s="187"/>
      <c r="B351" s="8"/>
      <c r="C351" s="8"/>
      <c r="D351" s="8"/>
      <c r="E351" s="8"/>
      <c r="F351" s="443"/>
      <c r="G351" s="8"/>
      <c r="H351" s="8"/>
    </row>
    <row r="352" spans="1:8" x14ac:dyDescent="0.2">
      <c r="A352" s="187"/>
      <c r="B352" s="8"/>
      <c r="C352" s="8"/>
      <c r="D352" s="8"/>
      <c r="E352" s="8"/>
      <c r="F352" s="443"/>
      <c r="G352" s="8"/>
      <c r="H352" s="8"/>
    </row>
    <row r="353" spans="1:8" x14ac:dyDescent="0.2">
      <c r="A353" s="187"/>
      <c r="B353" s="8"/>
      <c r="C353" s="8"/>
      <c r="D353" s="8"/>
      <c r="E353" s="8"/>
      <c r="F353" s="443"/>
      <c r="G353" s="8"/>
      <c r="H353" s="8"/>
    </row>
    <row r="354" spans="1:8" x14ac:dyDescent="0.2">
      <c r="A354" s="187"/>
      <c r="B354" s="8"/>
      <c r="C354" s="8"/>
      <c r="D354" s="8"/>
      <c r="E354" s="8"/>
      <c r="F354" s="443"/>
      <c r="G354" s="8"/>
      <c r="H354" s="8"/>
    </row>
    <row r="355" spans="1:8" x14ac:dyDescent="0.2">
      <c r="A355" s="187"/>
      <c r="B355" s="8"/>
      <c r="C355" s="8"/>
      <c r="D355" s="8"/>
      <c r="E355" s="8"/>
      <c r="F355" s="443"/>
      <c r="G355" s="8"/>
      <c r="H355" s="8"/>
    </row>
    <row r="356" spans="1:8" x14ac:dyDescent="0.2">
      <c r="A356" s="187"/>
      <c r="B356" s="8"/>
      <c r="C356" s="8"/>
      <c r="D356" s="8"/>
      <c r="E356" s="8"/>
      <c r="F356" s="443"/>
      <c r="G356" s="8"/>
      <c r="H356" s="8"/>
    </row>
    <row r="357" spans="1:8" x14ac:dyDescent="0.2">
      <c r="A357" s="187"/>
      <c r="B357" s="8"/>
      <c r="C357" s="8"/>
      <c r="D357" s="8"/>
      <c r="E357" s="8"/>
      <c r="F357" s="443"/>
      <c r="G357" s="8"/>
      <c r="H357" s="8"/>
    </row>
    <row r="358" spans="1:8" x14ac:dyDescent="0.2">
      <c r="A358" s="187"/>
      <c r="B358" s="8"/>
      <c r="C358" s="8"/>
      <c r="D358" s="8"/>
      <c r="E358" s="8"/>
      <c r="F358" s="443"/>
      <c r="G358" s="8"/>
      <c r="H358" s="8"/>
    </row>
    <row r="359" spans="1:8" x14ac:dyDescent="0.2">
      <c r="A359" s="187"/>
      <c r="B359" s="8"/>
      <c r="C359" s="8"/>
      <c r="D359" s="8"/>
      <c r="E359" s="8"/>
      <c r="F359" s="443"/>
      <c r="G359" s="8"/>
      <c r="H359" s="8"/>
    </row>
    <row r="360" spans="1:8" x14ac:dyDescent="0.2">
      <c r="A360" s="187"/>
      <c r="B360" s="8"/>
      <c r="C360" s="8"/>
      <c r="D360" s="8"/>
      <c r="E360" s="8"/>
      <c r="F360" s="443"/>
      <c r="G360" s="8"/>
      <c r="H360" s="8"/>
    </row>
    <row r="361" spans="1:8" x14ac:dyDescent="0.2">
      <c r="A361" s="187"/>
      <c r="B361" s="8"/>
      <c r="C361" s="8"/>
      <c r="D361" s="8"/>
      <c r="E361" s="8"/>
      <c r="F361" s="443"/>
      <c r="G361" s="8"/>
      <c r="H361" s="8"/>
    </row>
    <row r="362" spans="1:8" x14ac:dyDescent="0.2">
      <c r="A362" s="187"/>
      <c r="B362" s="8"/>
      <c r="C362" s="8"/>
      <c r="D362" s="8"/>
      <c r="E362" s="8"/>
      <c r="F362" s="443"/>
      <c r="G362" s="8"/>
      <c r="H362" s="8"/>
    </row>
    <row r="363" spans="1:8" x14ac:dyDescent="0.2">
      <c r="A363" s="187"/>
      <c r="B363" s="8"/>
      <c r="C363" s="8"/>
      <c r="D363" s="8"/>
      <c r="E363" s="8"/>
      <c r="F363" s="443"/>
      <c r="G363" s="8"/>
      <c r="H363" s="8"/>
    </row>
    <row r="364" spans="1:8" x14ac:dyDescent="0.2">
      <c r="A364" s="187"/>
      <c r="B364" s="8"/>
      <c r="C364" s="8"/>
      <c r="D364" s="8"/>
      <c r="E364" s="8"/>
      <c r="F364" s="443"/>
      <c r="G364" s="8"/>
      <c r="H364" s="8"/>
    </row>
    <row r="365" spans="1:8" x14ac:dyDescent="0.2">
      <c r="A365" s="187"/>
      <c r="B365" s="8"/>
      <c r="C365" s="8"/>
      <c r="D365" s="8"/>
      <c r="E365" s="8"/>
      <c r="F365" s="443"/>
      <c r="G365" s="8"/>
      <c r="H365" s="8"/>
    </row>
    <row r="366" spans="1:8" x14ac:dyDescent="0.2">
      <c r="A366" s="187"/>
      <c r="B366" s="8"/>
      <c r="C366" s="8"/>
      <c r="D366" s="8"/>
      <c r="E366" s="8"/>
      <c r="F366" s="443"/>
      <c r="G366" s="8"/>
      <c r="H366" s="8"/>
    </row>
    <row r="367" spans="1:8" x14ac:dyDescent="0.2">
      <c r="A367" s="187"/>
      <c r="B367" s="8"/>
      <c r="C367" s="8"/>
      <c r="D367" s="8"/>
      <c r="E367" s="8"/>
      <c r="F367" s="443"/>
      <c r="G367" s="8"/>
      <c r="H367" s="8"/>
    </row>
    <row r="368" spans="1:8" x14ac:dyDescent="0.2">
      <c r="A368" s="187"/>
      <c r="B368" s="8"/>
      <c r="C368" s="8"/>
      <c r="D368" s="8"/>
      <c r="E368" s="8"/>
      <c r="F368" s="443"/>
      <c r="G368" s="8"/>
      <c r="H368" s="8"/>
    </row>
    <row r="369" spans="1:8" x14ac:dyDescent="0.2">
      <c r="A369" s="187"/>
      <c r="B369" s="8"/>
      <c r="C369" s="8"/>
      <c r="D369" s="8"/>
      <c r="E369" s="8"/>
      <c r="F369" s="443"/>
      <c r="G369" s="8"/>
      <c r="H369" s="8"/>
    </row>
    <row r="370" spans="1:8" x14ac:dyDescent="0.2">
      <c r="A370" s="187"/>
      <c r="B370" s="8"/>
      <c r="C370" s="8"/>
      <c r="D370" s="8"/>
      <c r="E370" s="8"/>
      <c r="F370" s="443"/>
      <c r="G370" s="8"/>
      <c r="H370" s="8"/>
    </row>
    <row r="371" spans="1:8" x14ac:dyDescent="0.2">
      <c r="A371" s="187"/>
      <c r="B371" s="8"/>
      <c r="C371" s="8"/>
      <c r="D371" s="8"/>
      <c r="E371" s="8"/>
      <c r="F371" s="443"/>
      <c r="G371" s="8"/>
      <c r="H371" s="8"/>
    </row>
    <row r="372" spans="1:8" x14ac:dyDescent="0.2">
      <c r="A372" s="187"/>
      <c r="B372" s="8"/>
      <c r="C372" s="8"/>
      <c r="D372" s="8"/>
      <c r="E372" s="8"/>
      <c r="F372" s="443"/>
      <c r="G372" s="8"/>
      <c r="H372" s="8"/>
    </row>
    <row r="373" spans="1:8" x14ac:dyDescent="0.2">
      <c r="A373" s="187"/>
      <c r="B373" s="8"/>
      <c r="C373" s="8"/>
      <c r="D373" s="8"/>
      <c r="E373" s="8"/>
      <c r="F373" s="443"/>
      <c r="G373" s="8"/>
      <c r="H373" s="8"/>
    </row>
    <row r="374" spans="1:8" x14ac:dyDescent="0.2">
      <c r="A374" s="187"/>
      <c r="B374" s="8"/>
      <c r="C374" s="8"/>
      <c r="D374" s="8"/>
      <c r="E374" s="8"/>
      <c r="F374" s="443"/>
      <c r="G374" s="8"/>
      <c r="H374" s="8"/>
    </row>
    <row r="375" spans="1:8" x14ac:dyDescent="0.2">
      <c r="A375" s="187"/>
      <c r="B375" s="8"/>
      <c r="C375" s="8"/>
      <c r="D375" s="8"/>
      <c r="E375" s="8"/>
      <c r="F375" s="443"/>
      <c r="G375" s="8"/>
      <c r="H375" s="8"/>
    </row>
    <row r="376" spans="1:8" x14ac:dyDescent="0.2">
      <c r="A376" s="187"/>
      <c r="B376" s="8"/>
      <c r="C376" s="8"/>
      <c r="D376" s="8"/>
      <c r="E376" s="8"/>
      <c r="F376" s="443"/>
      <c r="G376" s="8"/>
      <c r="H376" s="8"/>
    </row>
    <row r="377" spans="1:8" x14ac:dyDescent="0.2">
      <c r="A377" s="187"/>
      <c r="B377" s="8"/>
      <c r="C377" s="8"/>
      <c r="D377" s="8"/>
      <c r="E377" s="8"/>
      <c r="F377" s="443"/>
      <c r="G377" s="8"/>
      <c r="H377" s="8"/>
    </row>
    <row r="378" spans="1:8" x14ac:dyDescent="0.2">
      <c r="A378" s="187"/>
      <c r="B378" s="8"/>
      <c r="C378" s="8"/>
      <c r="D378" s="8"/>
      <c r="E378" s="8"/>
      <c r="F378" s="443"/>
      <c r="G378" s="8"/>
      <c r="H378" s="8"/>
    </row>
    <row r="379" spans="1:8" x14ac:dyDescent="0.2">
      <c r="A379" s="187"/>
      <c r="B379" s="8"/>
      <c r="C379" s="8"/>
      <c r="D379" s="8"/>
      <c r="E379" s="8"/>
      <c r="F379" s="443"/>
      <c r="G379" s="8"/>
      <c r="H379" s="8"/>
    </row>
    <row r="380" spans="1:8" x14ac:dyDescent="0.2">
      <c r="A380" s="187"/>
      <c r="B380" s="8"/>
      <c r="C380" s="8"/>
      <c r="D380" s="8"/>
      <c r="E380" s="8"/>
      <c r="F380" s="443"/>
      <c r="G380" s="8"/>
      <c r="H380" s="8"/>
    </row>
    <row r="381" spans="1:8" x14ac:dyDescent="0.2">
      <c r="A381" s="187"/>
      <c r="B381" s="8"/>
      <c r="C381" s="8"/>
      <c r="D381" s="8"/>
      <c r="E381" s="8"/>
      <c r="F381" s="443"/>
      <c r="G381" s="8"/>
      <c r="H381" s="8"/>
    </row>
    <row r="382" spans="1:8" x14ac:dyDescent="0.2">
      <c r="A382" s="187"/>
      <c r="B382" s="8"/>
      <c r="C382" s="8"/>
      <c r="D382" s="8"/>
      <c r="E382" s="8"/>
      <c r="F382" s="443"/>
      <c r="G382" s="8"/>
      <c r="H382" s="8"/>
    </row>
    <row r="383" spans="1:8" x14ac:dyDescent="0.2">
      <c r="A383" s="187"/>
      <c r="B383" s="8"/>
      <c r="C383" s="8"/>
      <c r="D383" s="8"/>
      <c r="E383" s="8"/>
      <c r="F383" s="443"/>
      <c r="G383" s="8"/>
      <c r="H383" s="8"/>
    </row>
    <row r="384" spans="1:8" x14ac:dyDescent="0.2">
      <c r="A384" s="187"/>
      <c r="B384" s="8"/>
      <c r="C384" s="8"/>
      <c r="D384" s="8"/>
      <c r="E384" s="8"/>
      <c r="F384" s="443"/>
      <c r="G384" s="8"/>
      <c r="H384" s="8"/>
    </row>
    <row r="385" spans="1:8" x14ac:dyDescent="0.2">
      <c r="A385" s="187"/>
      <c r="B385" s="8"/>
      <c r="C385" s="8"/>
      <c r="D385" s="8"/>
      <c r="E385" s="8"/>
      <c r="F385" s="443"/>
      <c r="G385" s="8"/>
      <c r="H385" s="8"/>
    </row>
    <row r="386" spans="1:8" x14ac:dyDescent="0.2">
      <c r="A386" s="187"/>
      <c r="B386" s="8"/>
      <c r="C386" s="8"/>
      <c r="D386" s="8"/>
      <c r="E386" s="8"/>
      <c r="F386" s="443"/>
      <c r="G386" s="8"/>
      <c r="H386" s="8"/>
    </row>
    <row r="387" spans="1:8" x14ac:dyDescent="0.2">
      <c r="A387" s="187"/>
      <c r="B387" s="8"/>
      <c r="C387" s="8"/>
      <c r="D387" s="8"/>
      <c r="E387" s="8"/>
      <c r="F387" s="443"/>
      <c r="G387" s="8"/>
      <c r="H387" s="8"/>
    </row>
    <row r="388" spans="1:8" x14ac:dyDescent="0.2">
      <c r="A388" s="187"/>
      <c r="B388" s="8"/>
      <c r="C388" s="8"/>
      <c r="D388" s="8"/>
      <c r="E388" s="8"/>
      <c r="F388" s="443"/>
      <c r="G388" s="8"/>
      <c r="H388" s="8"/>
    </row>
    <row r="389" spans="1:8" x14ac:dyDescent="0.2">
      <c r="A389" s="187"/>
      <c r="B389" s="8"/>
      <c r="C389" s="8"/>
      <c r="D389" s="8"/>
      <c r="E389" s="8"/>
      <c r="F389" s="443"/>
      <c r="G389" s="8"/>
      <c r="H389" s="8"/>
    </row>
    <row r="390" spans="1:8" x14ac:dyDescent="0.2">
      <c r="A390" s="187"/>
      <c r="B390" s="8"/>
      <c r="C390" s="8"/>
      <c r="D390" s="8"/>
      <c r="E390" s="8"/>
      <c r="F390" s="443"/>
      <c r="G390" s="8"/>
      <c r="H390" s="8"/>
    </row>
    <row r="391" spans="1:8" x14ac:dyDescent="0.2">
      <c r="A391" s="187"/>
      <c r="B391" s="8"/>
      <c r="C391" s="8"/>
      <c r="D391" s="8"/>
      <c r="E391" s="8"/>
      <c r="F391" s="443"/>
      <c r="G391" s="8"/>
      <c r="H391" s="8"/>
    </row>
    <row r="392" spans="1:8" x14ac:dyDescent="0.2">
      <c r="A392" s="187"/>
      <c r="B392" s="8"/>
      <c r="C392" s="8"/>
      <c r="D392" s="8"/>
      <c r="E392" s="8"/>
      <c r="F392" s="443"/>
      <c r="G392" s="8"/>
      <c r="H392" s="8"/>
    </row>
    <row r="393" spans="1:8" x14ac:dyDescent="0.2">
      <c r="A393" s="187"/>
      <c r="B393" s="8"/>
      <c r="C393" s="8"/>
      <c r="D393" s="8"/>
      <c r="E393" s="8"/>
      <c r="F393" s="443"/>
      <c r="G393" s="8"/>
      <c r="H393" s="8"/>
    </row>
    <row r="394" spans="1:8" x14ac:dyDescent="0.2">
      <c r="A394" s="187"/>
      <c r="B394" s="8"/>
      <c r="C394" s="8"/>
      <c r="D394" s="8"/>
      <c r="E394" s="8"/>
      <c r="F394" s="443"/>
      <c r="G394" s="8"/>
      <c r="H394" s="8"/>
    </row>
    <row r="395" spans="1:8" x14ac:dyDescent="0.2">
      <c r="A395" s="187"/>
      <c r="B395" s="8"/>
      <c r="C395" s="8"/>
      <c r="D395" s="8"/>
      <c r="E395" s="8"/>
      <c r="F395" s="443"/>
      <c r="G395" s="8"/>
      <c r="H395" s="8"/>
    </row>
    <row r="396" spans="1:8" x14ac:dyDescent="0.2">
      <c r="A396" s="187"/>
      <c r="B396" s="8"/>
      <c r="C396" s="8"/>
      <c r="D396" s="8"/>
      <c r="E396" s="8"/>
      <c r="F396" s="443"/>
      <c r="G396" s="8"/>
      <c r="H396" s="8"/>
    </row>
    <row r="397" spans="1:8" x14ac:dyDescent="0.2">
      <c r="A397" s="187"/>
      <c r="B397" s="8"/>
      <c r="C397" s="8"/>
      <c r="D397" s="8"/>
      <c r="E397" s="8"/>
      <c r="F397" s="443"/>
      <c r="G397" s="8"/>
      <c r="H397" s="8"/>
    </row>
    <row r="398" spans="1:8" x14ac:dyDescent="0.2">
      <c r="A398" s="187"/>
      <c r="B398" s="8"/>
      <c r="C398" s="8"/>
      <c r="D398" s="8"/>
      <c r="E398" s="8"/>
      <c r="F398" s="443"/>
      <c r="G398" s="8"/>
      <c r="H398" s="8"/>
    </row>
    <row r="399" spans="1:8" x14ac:dyDescent="0.2">
      <c r="A399" s="187"/>
      <c r="B399" s="8"/>
      <c r="C399" s="8"/>
      <c r="D399" s="8"/>
      <c r="E399" s="8"/>
      <c r="F399" s="443"/>
      <c r="G399" s="8"/>
      <c r="H399" s="8"/>
    </row>
    <row r="400" spans="1:8" x14ac:dyDescent="0.2">
      <c r="A400" s="187"/>
      <c r="B400" s="8"/>
      <c r="C400" s="8"/>
      <c r="D400" s="8"/>
      <c r="E400" s="8"/>
      <c r="F400" s="443"/>
      <c r="G400" s="8"/>
      <c r="H400" s="8"/>
    </row>
    <row r="401" spans="1:8" x14ac:dyDescent="0.2">
      <c r="A401" s="187"/>
      <c r="B401" s="8"/>
      <c r="C401" s="8"/>
      <c r="D401" s="8"/>
      <c r="E401" s="8"/>
      <c r="F401" s="443"/>
      <c r="G401" s="8"/>
      <c r="H401" s="8"/>
    </row>
    <row r="402" spans="1:8" x14ac:dyDescent="0.2">
      <c r="A402" s="187"/>
      <c r="B402" s="8"/>
      <c r="C402" s="8"/>
      <c r="D402" s="8"/>
      <c r="E402" s="8"/>
      <c r="F402" s="443"/>
      <c r="G402" s="8"/>
      <c r="H402" s="8"/>
    </row>
    <row r="403" spans="1:8" x14ac:dyDescent="0.2">
      <c r="A403" s="187"/>
      <c r="B403" s="8"/>
      <c r="C403" s="8"/>
      <c r="D403" s="8"/>
      <c r="E403" s="8"/>
      <c r="F403" s="443"/>
      <c r="G403" s="8"/>
      <c r="H403" s="8"/>
    </row>
    <row r="404" spans="1:8" x14ac:dyDescent="0.2">
      <c r="A404" s="187"/>
      <c r="B404" s="8"/>
      <c r="C404" s="8"/>
      <c r="D404" s="8"/>
      <c r="E404" s="8"/>
      <c r="F404" s="443"/>
      <c r="G404" s="8"/>
      <c r="H404" s="8"/>
    </row>
    <row r="405" spans="1:8" x14ac:dyDescent="0.2">
      <c r="A405" s="187"/>
      <c r="B405" s="8"/>
      <c r="C405" s="8"/>
      <c r="D405" s="8"/>
      <c r="E405" s="8"/>
      <c r="F405" s="443"/>
      <c r="G405" s="8"/>
      <c r="H405" s="8"/>
    </row>
    <row r="406" spans="1:8" x14ac:dyDescent="0.2">
      <c r="A406" s="187"/>
      <c r="B406" s="8"/>
      <c r="C406" s="8"/>
      <c r="D406" s="8"/>
      <c r="E406" s="8"/>
      <c r="F406" s="443"/>
      <c r="G406" s="8"/>
      <c r="H406" s="8"/>
    </row>
    <row r="407" spans="1:8" x14ac:dyDescent="0.2">
      <c r="A407" s="187"/>
      <c r="B407" s="8"/>
      <c r="C407" s="8"/>
      <c r="D407" s="8"/>
      <c r="E407" s="8"/>
      <c r="F407" s="443"/>
      <c r="G407" s="8"/>
      <c r="H407" s="8"/>
    </row>
    <row r="408" spans="1:8" x14ac:dyDescent="0.2">
      <c r="A408" s="187"/>
      <c r="B408" s="8"/>
      <c r="C408" s="8"/>
      <c r="D408" s="8"/>
      <c r="E408" s="8"/>
      <c r="F408" s="443"/>
      <c r="G408" s="8"/>
      <c r="H408" s="8"/>
    </row>
    <row r="409" spans="1:8" x14ac:dyDescent="0.2">
      <c r="A409" s="187"/>
      <c r="B409" s="8"/>
      <c r="C409" s="8"/>
      <c r="D409" s="8"/>
      <c r="E409" s="8"/>
      <c r="F409" s="443"/>
      <c r="G409" s="8"/>
      <c r="H409" s="8"/>
    </row>
    <row r="410" spans="1:8" x14ac:dyDescent="0.2">
      <c r="A410" s="187"/>
      <c r="B410" s="8"/>
      <c r="C410" s="8"/>
      <c r="D410" s="8"/>
      <c r="E410" s="8"/>
      <c r="F410" s="443"/>
      <c r="G410" s="8"/>
      <c r="H410" s="8"/>
    </row>
    <row r="411" spans="1:8" x14ac:dyDescent="0.2">
      <c r="A411" s="187"/>
      <c r="B411" s="8"/>
      <c r="C411" s="8"/>
      <c r="D411" s="8"/>
      <c r="E411" s="8"/>
      <c r="F411" s="443"/>
      <c r="G411" s="8"/>
      <c r="H411" s="8"/>
    </row>
    <row r="412" spans="1:8" x14ac:dyDescent="0.2">
      <c r="A412" s="187"/>
      <c r="B412" s="8"/>
      <c r="C412" s="8"/>
      <c r="D412" s="8"/>
      <c r="E412" s="8"/>
      <c r="F412" s="443"/>
      <c r="G412" s="8"/>
      <c r="H412" s="8"/>
    </row>
    <row r="413" spans="1:8" x14ac:dyDescent="0.2">
      <c r="A413" s="187"/>
      <c r="B413" s="8"/>
      <c r="C413" s="8"/>
      <c r="D413" s="8"/>
      <c r="E413" s="8"/>
      <c r="F413" s="443"/>
      <c r="G413" s="8"/>
      <c r="H413" s="8"/>
    </row>
    <row r="414" spans="1:8" x14ac:dyDescent="0.2">
      <c r="A414" s="187"/>
      <c r="B414" s="8"/>
      <c r="C414" s="8"/>
      <c r="D414" s="8"/>
      <c r="E414" s="8"/>
      <c r="F414" s="443"/>
      <c r="G414" s="8"/>
      <c r="H414" s="8"/>
    </row>
    <row r="415" spans="1:8" x14ac:dyDescent="0.2">
      <c r="A415" s="187"/>
      <c r="B415" s="8"/>
      <c r="C415" s="8"/>
      <c r="D415" s="8"/>
      <c r="E415" s="8"/>
      <c r="F415" s="443"/>
      <c r="G415" s="8"/>
      <c r="H415" s="8"/>
    </row>
    <row r="416" spans="1:8" x14ac:dyDescent="0.2">
      <c r="A416" s="187"/>
      <c r="B416" s="8"/>
      <c r="C416" s="8"/>
      <c r="D416" s="8"/>
      <c r="E416" s="8"/>
      <c r="F416" s="443"/>
      <c r="G416" s="8"/>
      <c r="H416" s="8"/>
    </row>
    <row r="417" spans="1:8" x14ac:dyDescent="0.2">
      <c r="A417" s="187"/>
      <c r="B417" s="8"/>
      <c r="C417" s="8"/>
      <c r="D417" s="8"/>
      <c r="E417" s="8"/>
      <c r="F417" s="443"/>
      <c r="G417" s="8"/>
      <c r="H417" s="8"/>
    </row>
    <row r="418" spans="1:8" x14ac:dyDescent="0.2">
      <c r="A418" s="187"/>
      <c r="B418" s="8"/>
      <c r="C418" s="8"/>
      <c r="D418" s="8"/>
      <c r="E418" s="8"/>
      <c r="F418" s="443"/>
      <c r="G418" s="8"/>
      <c r="H418" s="8"/>
    </row>
    <row r="419" spans="1:8" x14ac:dyDescent="0.2">
      <c r="A419" s="187"/>
      <c r="B419" s="8"/>
      <c r="C419" s="8"/>
      <c r="D419" s="8"/>
      <c r="E419" s="8"/>
      <c r="F419" s="443"/>
      <c r="G419" s="8"/>
      <c r="H419" s="8"/>
    </row>
    <row r="420" spans="1:8" x14ac:dyDescent="0.2">
      <c r="A420" s="187"/>
      <c r="B420" s="8"/>
      <c r="C420" s="8"/>
      <c r="D420" s="8"/>
      <c r="E420" s="8"/>
      <c r="F420" s="443"/>
      <c r="G420" s="8"/>
      <c r="H420" s="8"/>
    </row>
    <row r="421" spans="1:8" x14ac:dyDescent="0.2">
      <c r="A421" s="187"/>
      <c r="B421" s="8"/>
      <c r="C421" s="8"/>
      <c r="D421" s="8"/>
      <c r="E421" s="8"/>
      <c r="F421" s="443"/>
      <c r="G421" s="8"/>
      <c r="H421" s="8"/>
    </row>
    <row r="422" spans="1:8" x14ac:dyDescent="0.2">
      <c r="A422" s="187"/>
      <c r="B422" s="8"/>
      <c r="C422" s="8"/>
      <c r="D422" s="8"/>
      <c r="E422" s="8"/>
      <c r="F422" s="443"/>
      <c r="G422" s="8"/>
      <c r="H422" s="8"/>
    </row>
    <row r="423" spans="1:8" x14ac:dyDescent="0.2">
      <c r="A423" s="187"/>
      <c r="B423" s="8"/>
      <c r="C423" s="8"/>
      <c r="D423" s="8"/>
      <c r="E423" s="8"/>
      <c r="F423" s="443"/>
      <c r="G423" s="8"/>
      <c r="H423" s="8"/>
    </row>
    <row r="424" spans="1:8" x14ac:dyDescent="0.2">
      <c r="A424" s="187"/>
      <c r="B424" s="8"/>
      <c r="C424" s="8"/>
      <c r="D424" s="8"/>
      <c r="E424" s="8"/>
      <c r="F424" s="443"/>
      <c r="G424" s="8"/>
      <c r="H424" s="8"/>
    </row>
    <row r="425" spans="1:8" x14ac:dyDescent="0.2">
      <c r="A425" s="187"/>
      <c r="B425" s="8"/>
      <c r="C425" s="8"/>
      <c r="D425" s="8"/>
      <c r="E425" s="8"/>
      <c r="F425" s="443"/>
      <c r="G425" s="8"/>
      <c r="H425" s="8"/>
    </row>
    <row r="426" spans="1:8" x14ac:dyDescent="0.2">
      <c r="A426" s="187"/>
      <c r="B426" s="8"/>
      <c r="C426" s="8"/>
      <c r="D426" s="8"/>
      <c r="E426" s="8"/>
      <c r="F426" s="443"/>
      <c r="G426" s="8"/>
      <c r="H426" s="8"/>
    </row>
    <row r="427" spans="1:8" x14ac:dyDescent="0.2">
      <c r="A427" s="187"/>
      <c r="B427" s="8"/>
      <c r="C427" s="8"/>
      <c r="D427" s="8"/>
      <c r="E427" s="8"/>
      <c r="F427" s="443"/>
      <c r="G427" s="8"/>
      <c r="H427" s="8"/>
    </row>
    <row r="428" spans="1:8" x14ac:dyDescent="0.2">
      <c r="A428" s="187"/>
      <c r="B428" s="8"/>
      <c r="C428" s="8"/>
      <c r="D428" s="8"/>
      <c r="E428" s="8"/>
      <c r="F428" s="443"/>
      <c r="G428" s="8"/>
      <c r="H428" s="8"/>
    </row>
    <row r="429" spans="1:8" x14ac:dyDescent="0.2">
      <c r="A429" s="187"/>
      <c r="B429" s="8"/>
      <c r="C429" s="8"/>
      <c r="D429" s="8"/>
      <c r="E429" s="8"/>
      <c r="F429" s="443"/>
      <c r="G429" s="8"/>
      <c r="H429" s="8"/>
    </row>
    <row r="430" spans="1:8" x14ac:dyDescent="0.2">
      <c r="A430" s="187"/>
      <c r="B430" s="8"/>
      <c r="C430" s="8"/>
      <c r="D430" s="8"/>
      <c r="E430" s="8"/>
      <c r="F430" s="443"/>
      <c r="G430" s="8"/>
      <c r="H430" s="8"/>
    </row>
    <row r="431" spans="1:8" x14ac:dyDescent="0.2">
      <c r="A431" s="187"/>
      <c r="B431" s="8"/>
      <c r="C431" s="8"/>
      <c r="D431" s="8"/>
      <c r="E431" s="8"/>
      <c r="F431" s="443"/>
      <c r="G431" s="8"/>
      <c r="H431" s="8"/>
    </row>
    <row r="432" spans="1:8" x14ac:dyDescent="0.2">
      <c r="A432" s="187"/>
      <c r="B432" s="8"/>
      <c r="C432" s="8"/>
      <c r="D432" s="8"/>
      <c r="E432" s="8"/>
      <c r="F432" s="443"/>
      <c r="G432" s="8"/>
      <c r="H432" s="8"/>
    </row>
    <row r="433" spans="1:8" x14ac:dyDescent="0.2">
      <c r="A433" s="187"/>
      <c r="B433" s="8"/>
      <c r="C433" s="8"/>
      <c r="D433" s="8"/>
      <c r="E433" s="8"/>
      <c r="F433" s="443"/>
      <c r="G433" s="8"/>
      <c r="H433" s="8"/>
    </row>
    <row r="434" spans="1:8" x14ac:dyDescent="0.2">
      <c r="A434" s="187"/>
      <c r="B434" s="8"/>
      <c r="C434" s="8"/>
      <c r="D434" s="8"/>
      <c r="E434" s="8"/>
      <c r="F434" s="443"/>
      <c r="G434" s="8"/>
      <c r="H434" s="8"/>
    </row>
    <row r="435" spans="1:8" x14ac:dyDescent="0.2">
      <c r="A435" s="187"/>
      <c r="B435" s="8"/>
      <c r="C435" s="8"/>
      <c r="D435" s="8"/>
      <c r="E435" s="8"/>
      <c r="F435" s="443"/>
      <c r="G435" s="8"/>
      <c r="H435" s="8"/>
    </row>
    <row r="436" spans="1:8" x14ac:dyDescent="0.2">
      <c r="A436" s="187"/>
      <c r="B436" s="8"/>
      <c r="C436" s="8"/>
      <c r="D436" s="8"/>
      <c r="E436" s="8"/>
      <c r="F436" s="443"/>
      <c r="G436" s="8"/>
      <c r="H436" s="8"/>
    </row>
    <row r="437" spans="1:8" x14ac:dyDescent="0.2">
      <c r="A437" s="187"/>
      <c r="B437" s="8"/>
      <c r="C437" s="8"/>
      <c r="D437" s="8"/>
      <c r="E437" s="8"/>
      <c r="F437" s="443"/>
      <c r="G437" s="8"/>
      <c r="H437" s="8"/>
    </row>
    <row r="438" spans="1:8" x14ac:dyDescent="0.2">
      <c r="A438" s="187"/>
      <c r="B438" s="8"/>
      <c r="C438" s="8"/>
      <c r="D438" s="8"/>
      <c r="E438" s="8"/>
      <c r="F438" s="443"/>
      <c r="G438" s="8"/>
      <c r="H438" s="8"/>
    </row>
    <row r="439" spans="1:8" x14ac:dyDescent="0.2">
      <c r="A439" s="187"/>
      <c r="B439" s="8"/>
      <c r="C439" s="8"/>
      <c r="D439" s="8"/>
      <c r="E439" s="8"/>
      <c r="F439" s="443"/>
      <c r="G439" s="8"/>
      <c r="H439" s="8"/>
    </row>
    <row r="440" spans="1:8" x14ac:dyDescent="0.2">
      <c r="A440" s="187"/>
      <c r="B440" s="8"/>
      <c r="C440" s="8"/>
      <c r="D440" s="8"/>
      <c r="E440" s="8"/>
      <c r="F440" s="443"/>
      <c r="G440" s="8"/>
      <c r="H440" s="8"/>
    </row>
    <row r="441" spans="1:8" x14ac:dyDescent="0.2">
      <c r="A441" s="187"/>
      <c r="B441" s="8"/>
      <c r="C441" s="8"/>
      <c r="D441" s="8"/>
      <c r="E441" s="8"/>
      <c r="F441" s="443"/>
      <c r="G441" s="8"/>
      <c r="H441" s="8"/>
    </row>
    <row r="442" spans="1:8" x14ac:dyDescent="0.2">
      <c r="A442" s="187"/>
      <c r="B442" s="8"/>
      <c r="C442" s="8"/>
      <c r="D442" s="8"/>
      <c r="E442" s="8"/>
      <c r="F442" s="443"/>
      <c r="G442" s="8"/>
      <c r="H442" s="8"/>
    </row>
    <row r="443" spans="1:8" x14ac:dyDescent="0.2">
      <c r="A443" s="187"/>
      <c r="B443" s="8"/>
      <c r="C443" s="8"/>
      <c r="D443" s="8"/>
      <c r="E443" s="8"/>
      <c r="F443" s="443"/>
      <c r="G443" s="8"/>
      <c r="H443" s="8"/>
    </row>
    <row r="444" spans="1:8" x14ac:dyDescent="0.2">
      <c r="A444" s="187"/>
      <c r="B444" s="8"/>
      <c r="C444" s="8"/>
      <c r="D444" s="8"/>
      <c r="E444" s="8"/>
      <c r="F444" s="443"/>
      <c r="G444" s="8"/>
      <c r="H444" s="8"/>
    </row>
    <row r="445" spans="1:8" x14ac:dyDescent="0.2">
      <c r="A445" s="187"/>
      <c r="B445" s="8"/>
      <c r="C445" s="8"/>
      <c r="D445" s="8"/>
      <c r="E445" s="8"/>
      <c r="F445" s="443"/>
      <c r="G445" s="8"/>
      <c r="H445" s="8"/>
    </row>
    <row r="446" spans="1:8" x14ac:dyDescent="0.2">
      <c r="A446" s="187"/>
      <c r="B446" s="8"/>
      <c r="C446" s="8"/>
      <c r="D446" s="8"/>
      <c r="E446" s="8"/>
      <c r="F446" s="443"/>
      <c r="G446" s="8"/>
      <c r="H446" s="8"/>
    </row>
    <row r="447" spans="1:8" x14ac:dyDescent="0.2">
      <c r="A447" s="187"/>
      <c r="B447" s="8"/>
      <c r="C447" s="8"/>
      <c r="D447" s="8"/>
      <c r="E447" s="8"/>
      <c r="F447" s="443"/>
      <c r="G447" s="8"/>
      <c r="H447" s="8"/>
    </row>
    <row r="448" spans="1:8" x14ac:dyDescent="0.2">
      <c r="A448" s="187"/>
      <c r="B448" s="8"/>
      <c r="C448" s="8"/>
      <c r="D448" s="8"/>
      <c r="E448" s="8"/>
      <c r="F448" s="443"/>
      <c r="G448" s="8"/>
      <c r="H448" s="8"/>
    </row>
    <row r="449" spans="1:8" x14ac:dyDescent="0.2">
      <c r="A449" s="187"/>
      <c r="B449" s="8"/>
      <c r="C449" s="8"/>
      <c r="D449" s="8"/>
      <c r="E449" s="8"/>
      <c r="F449" s="443"/>
      <c r="G449" s="8"/>
      <c r="H449" s="8"/>
    </row>
    <row r="450" spans="1:8" x14ac:dyDescent="0.2">
      <c r="A450" s="187"/>
      <c r="B450" s="8"/>
      <c r="C450" s="8"/>
      <c r="D450" s="8"/>
      <c r="E450" s="8"/>
      <c r="F450" s="443"/>
      <c r="G450" s="8"/>
      <c r="H450" s="8"/>
    </row>
    <row r="451" spans="1:8" x14ac:dyDescent="0.2">
      <c r="A451" s="187"/>
      <c r="B451" s="8"/>
      <c r="C451" s="8"/>
      <c r="D451" s="8"/>
      <c r="E451" s="8"/>
      <c r="F451" s="443"/>
      <c r="G451" s="8"/>
      <c r="H451" s="8"/>
    </row>
    <row r="452" spans="1:8" x14ac:dyDescent="0.2">
      <c r="A452" s="187"/>
      <c r="B452" s="8"/>
      <c r="C452" s="8"/>
      <c r="D452" s="8"/>
      <c r="E452" s="8"/>
      <c r="F452" s="443"/>
      <c r="G452" s="8"/>
      <c r="H452" s="8"/>
    </row>
    <row r="453" spans="1:8" x14ac:dyDescent="0.2">
      <c r="A453" s="187"/>
      <c r="B453" s="8"/>
      <c r="C453" s="8"/>
      <c r="D453" s="8"/>
      <c r="E453" s="8"/>
      <c r="F453" s="443"/>
      <c r="G453" s="8"/>
      <c r="H453" s="8"/>
    </row>
    <row r="454" spans="1:8" x14ac:dyDescent="0.2">
      <c r="A454" s="187"/>
      <c r="B454" s="8"/>
      <c r="C454" s="8"/>
      <c r="D454" s="8"/>
      <c r="E454" s="8"/>
      <c r="F454" s="443"/>
      <c r="G454" s="8"/>
      <c r="H454" s="8"/>
    </row>
    <row r="455" spans="1:8" x14ac:dyDescent="0.2">
      <c r="A455" s="187"/>
      <c r="B455" s="8"/>
      <c r="C455" s="8"/>
      <c r="D455" s="8"/>
      <c r="E455" s="8"/>
      <c r="F455" s="443"/>
      <c r="G455" s="8"/>
      <c r="H455" s="8"/>
    </row>
    <row r="456" spans="1:8" x14ac:dyDescent="0.2">
      <c r="A456" s="187"/>
      <c r="B456" s="8"/>
      <c r="C456" s="8"/>
      <c r="D456" s="8"/>
      <c r="E456" s="8"/>
      <c r="F456" s="443"/>
      <c r="G456" s="8"/>
      <c r="H456" s="8"/>
    </row>
    <row r="457" spans="1:8" x14ac:dyDescent="0.2">
      <c r="A457" s="187"/>
      <c r="B457" s="8"/>
      <c r="C457" s="8"/>
      <c r="D457" s="8"/>
      <c r="E457" s="8"/>
      <c r="F457" s="443"/>
      <c r="G457" s="8"/>
      <c r="H457" s="8"/>
    </row>
    <row r="458" spans="1:8" x14ac:dyDescent="0.2">
      <c r="A458" s="187"/>
      <c r="B458" s="8"/>
      <c r="C458" s="8"/>
      <c r="D458" s="8"/>
      <c r="E458" s="8"/>
      <c r="F458" s="443"/>
      <c r="G458" s="8"/>
      <c r="H458" s="8"/>
    </row>
    <row r="459" spans="1:8" x14ac:dyDescent="0.2">
      <c r="A459" s="187"/>
      <c r="B459" s="8"/>
      <c r="C459" s="8"/>
      <c r="D459" s="8"/>
      <c r="E459" s="8"/>
      <c r="F459" s="443"/>
      <c r="G459" s="8"/>
      <c r="H459" s="8"/>
    </row>
    <row r="460" spans="1:8" x14ac:dyDescent="0.2">
      <c r="A460" s="187"/>
      <c r="B460" s="8"/>
      <c r="C460" s="8"/>
      <c r="D460" s="8"/>
      <c r="E460" s="8"/>
      <c r="F460" s="443"/>
      <c r="G460" s="8"/>
      <c r="H460" s="8"/>
    </row>
    <row r="461" spans="1:8" x14ac:dyDescent="0.2">
      <c r="A461" s="187"/>
      <c r="B461" s="8"/>
      <c r="C461" s="8"/>
      <c r="D461" s="8"/>
      <c r="E461" s="8"/>
      <c r="F461" s="443"/>
      <c r="G461" s="8"/>
      <c r="H461" s="8"/>
    </row>
    <row r="462" spans="1:8" x14ac:dyDescent="0.2">
      <c r="A462" s="187"/>
      <c r="B462" s="8"/>
      <c r="C462" s="8"/>
      <c r="D462" s="8"/>
      <c r="E462" s="8"/>
      <c r="F462" s="443"/>
      <c r="G462" s="8"/>
      <c r="H462" s="8"/>
    </row>
    <row r="463" spans="1:8" x14ac:dyDescent="0.2">
      <c r="A463" s="187"/>
      <c r="B463" s="8"/>
      <c r="C463" s="8"/>
      <c r="D463" s="8"/>
      <c r="E463" s="8"/>
      <c r="F463" s="443"/>
      <c r="G463" s="8"/>
      <c r="H463" s="8"/>
    </row>
    <row r="464" spans="1:8" x14ac:dyDescent="0.2">
      <c r="A464" s="187"/>
      <c r="B464" s="8"/>
      <c r="C464" s="8"/>
      <c r="D464" s="8"/>
      <c r="E464" s="8"/>
      <c r="F464" s="443"/>
      <c r="G464" s="8"/>
      <c r="H464" s="8"/>
    </row>
    <row r="465" spans="1:8" x14ac:dyDescent="0.2">
      <c r="A465" s="187"/>
      <c r="B465" s="8"/>
      <c r="C465" s="8"/>
      <c r="D465" s="8"/>
      <c r="E465" s="8"/>
      <c r="F465" s="443"/>
      <c r="G465" s="8"/>
      <c r="H465" s="8"/>
    </row>
    <row r="466" spans="1:8" x14ac:dyDescent="0.2">
      <c r="A466" s="187"/>
      <c r="B466" s="8"/>
      <c r="C466" s="8"/>
      <c r="D466" s="8"/>
      <c r="E466" s="8"/>
      <c r="F466" s="443"/>
      <c r="G466" s="8"/>
      <c r="H466" s="8"/>
    </row>
    <row r="467" spans="1:8" x14ac:dyDescent="0.2">
      <c r="A467" s="187"/>
      <c r="B467" s="8"/>
      <c r="C467" s="8"/>
      <c r="D467" s="8"/>
      <c r="E467" s="8"/>
      <c r="F467" s="443"/>
      <c r="G467" s="8"/>
      <c r="H467" s="8"/>
    </row>
    <row r="468" spans="1:8" x14ac:dyDescent="0.2">
      <c r="A468" s="187"/>
      <c r="B468" s="8"/>
      <c r="C468" s="8"/>
      <c r="D468" s="8"/>
      <c r="E468" s="8"/>
      <c r="F468" s="443"/>
      <c r="G468" s="8"/>
      <c r="H468" s="8"/>
    </row>
    <row r="469" spans="1:8" x14ac:dyDescent="0.2">
      <c r="A469" s="187"/>
      <c r="B469" s="8"/>
      <c r="C469" s="8"/>
      <c r="D469" s="8"/>
      <c r="E469" s="8"/>
      <c r="F469" s="443"/>
      <c r="G469" s="8"/>
      <c r="H469" s="8"/>
    </row>
    <row r="470" spans="1:8" x14ac:dyDescent="0.2">
      <c r="A470" s="187"/>
      <c r="B470" s="8"/>
      <c r="C470" s="8"/>
      <c r="D470" s="8"/>
      <c r="E470" s="8"/>
      <c r="F470" s="443"/>
      <c r="G470" s="8"/>
      <c r="H470" s="8"/>
    </row>
    <row r="471" spans="1:8" x14ac:dyDescent="0.2">
      <c r="A471" s="187"/>
      <c r="B471" s="8"/>
      <c r="C471" s="8"/>
      <c r="D471" s="8"/>
      <c r="E471" s="8"/>
      <c r="F471" s="443"/>
      <c r="G471" s="8"/>
      <c r="H471" s="8"/>
    </row>
    <row r="472" spans="1:8" x14ac:dyDescent="0.2">
      <c r="A472" s="187"/>
      <c r="B472" s="8"/>
      <c r="C472" s="8"/>
      <c r="D472" s="8"/>
      <c r="E472" s="8"/>
      <c r="F472" s="443"/>
      <c r="G472" s="8"/>
      <c r="H472" s="8"/>
    </row>
    <row r="473" spans="1:8" x14ac:dyDescent="0.2">
      <c r="A473" s="187"/>
      <c r="B473" s="8"/>
      <c r="C473" s="8"/>
      <c r="D473" s="8"/>
      <c r="E473" s="8"/>
      <c r="F473" s="443"/>
      <c r="G473" s="8"/>
      <c r="H473" s="8"/>
    </row>
    <row r="474" spans="1:8" x14ac:dyDescent="0.2">
      <c r="A474" s="187"/>
      <c r="B474" s="8"/>
      <c r="C474" s="8"/>
      <c r="D474" s="8"/>
      <c r="E474" s="8"/>
      <c r="F474" s="443"/>
      <c r="G474" s="8"/>
      <c r="H474" s="8"/>
    </row>
    <row r="475" spans="1:8" x14ac:dyDescent="0.2">
      <c r="A475" s="187"/>
      <c r="B475" s="8"/>
      <c r="C475" s="8"/>
      <c r="D475" s="8"/>
      <c r="E475" s="8"/>
      <c r="F475" s="443"/>
      <c r="G475" s="8"/>
      <c r="H475" s="8"/>
    </row>
    <row r="476" spans="1:8" x14ac:dyDescent="0.2">
      <c r="A476" s="187"/>
      <c r="B476" s="8"/>
      <c r="C476" s="8"/>
      <c r="D476" s="8"/>
      <c r="E476" s="8"/>
      <c r="F476" s="443"/>
      <c r="G476" s="8"/>
      <c r="H476" s="8"/>
    </row>
    <row r="477" spans="1:8" x14ac:dyDescent="0.2">
      <c r="A477" s="187"/>
      <c r="B477" s="8"/>
      <c r="C477" s="8"/>
      <c r="D477" s="8"/>
      <c r="E477" s="8"/>
      <c r="F477" s="443"/>
      <c r="G477" s="8"/>
      <c r="H477" s="8"/>
    </row>
    <row r="478" spans="1:8" x14ac:dyDescent="0.2">
      <c r="A478" s="187"/>
      <c r="B478" s="8"/>
      <c r="C478" s="8"/>
      <c r="D478" s="8"/>
      <c r="E478" s="8"/>
      <c r="F478" s="443"/>
      <c r="G478" s="8"/>
      <c r="H478" s="8"/>
    </row>
    <row r="479" spans="1:8" x14ac:dyDescent="0.2">
      <c r="A479" s="187"/>
      <c r="B479" s="8"/>
      <c r="C479" s="8"/>
      <c r="D479" s="8"/>
      <c r="E479" s="8"/>
      <c r="F479" s="443"/>
      <c r="G479" s="8"/>
      <c r="H479" s="8"/>
    </row>
    <row r="480" spans="1:8" x14ac:dyDescent="0.2">
      <c r="A480" s="187"/>
      <c r="B480" s="8"/>
      <c r="C480" s="8"/>
      <c r="D480" s="8"/>
      <c r="E480" s="8"/>
      <c r="F480" s="443"/>
      <c r="G480" s="8"/>
      <c r="H480" s="8"/>
    </row>
    <row r="481" spans="1:8" x14ac:dyDescent="0.2">
      <c r="A481" s="187"/>
      <c r="B481" s="8"/>
      <c r="C481" s="8"/>
      <c r="D481" s="8"/>
      <c r="E481" s="8"/>
      <c r="F481" s="443"/>
      <c r="G481" s="8"/>
      <c r="H481" s="8"/>
    </row>
    <row r="482" spans="1:8" x14ac:dyDescent="0.2">
      <c r="A482" s="187"/>
      <c r="B482" s="8"/>
      <c r="C482" s="8"/>
      <c r="D482" s="8"/>
      <c r="E482" s="8"/>
      <c r="F482" s="443"/>
      <c r="G482" s="8"/>
      <c r="H482" s="8"/>
    </row>
    <row r="483" spans="1:8" x14ac:dyDescent="0.2">
      <c r="A483" s="187"/>
      <c r="B483" s="8"/>
      <c r="C483" s="8"/>
      <c r="D483" s="8"/>
      <c r="E483" s="8"/>
      <c r="F483" s="443"/>
      <c r="G483" s="8"/>
      <c r="H483" s="8"/>
    </row>
    <row r="484" spans="1:8" x14ac:dyDescent="0.2">
      <c r="A484" s="187"/>
      <c r="B484" s="8"/>
      <c r="C484" s="8"/>
      <c r="D484" s="8"/>
      <c r="E484" s="8"/>
      <c r="F484" s="443"/>
      <c r="G484" s="8"/>
      <c r="H484" s="8"/>
    </row>
    <row r="485" spans="1:8" x14ac:dyDescent="0.2">
      <c r="A485" s="187"/>
      <c r="B485" s="8"/>
      <c r="C485" s="8"/>
      <c r="D485" s="8"/>
      <c r="E485" s="8"/>
      <c r="F485" s="443"/>
      <c r="G485" s="8"/>
      <c r="H485" s="8"/>
    </row>
    <row r="486" spans="1:8" x14ac:dyDescent="0.2">
      <c r="A486" s="187"/>
      <c r="B486" s="8"/>
      <c r="C486" s="8"/>
      <c r="D486" s="8"/>
      <c r="E486" s="8"/>
      <c r="F486" s="443"/>
      <c r="G486" s="8"/>
      <c r="H486" s="8"/>
    </row>
    <row r="487" spans="1:8" x14ac:dyDescent="0.2">
      <c r="A487" s="187"/>
      <c r="B487" s="8"/>
      <c r="C487" s="8"/>
      <c r="D487" s="8"/>
      <c r="E487" s="8"/>
      <c r="F487" s="443"/>
      <c r="G487" s="8"/>
      <c r="H487" s="8"/>
    </row>
    <row r="488" spans="1:8" x14ac:dyDescent="0.2">
      <c r="A488" s="187"/>
      <c r="B488" s="8"/>
      <c r="C488" s="8"/>
      <c r="D488" s="8"/>
      <c r="E488" s="8"/>
      <c r="F488" s="443"/>
      <c r="G488" s="8"/>
      <c r="H488" s="8"/>
    </row>
    <row r="489" spans="1:8" x14ac:dyDescent="0.2">
      <c r="A489" s="187"/>
      <c r="B489" s="8"/>
      <c r="C489" s="8"/>
      <c r="D489" s="8"/>
      <c r="E489" s="8"/>
      <c r="F489" s="443"/>
      <c r="G489" s="8"/>
      <c r="H489" s="8"/>
    </row>
    <row r="490" spans="1:8" x14ac:dyDescent="0.2">
      <c r="A490" s="187"/>
      <c r="B490" s="8"/>
      <c r="C490" s="8"/>
      <c r="D490" s="8"/>
      <c r="E490" s="8"/>
      <c r="F490" s="443"/>
      <c r="G490" s="8"/>
      <c r="H490" s="8"/>
    </row>
    <row r="491" spans="1:8" x14ac:dyDescent="0.2">
      <c r="A491" s="187"/>
      <c r="B491" s="8"/>
      <c r="C491" s="8"/>
      <c r="D491" s="8"/>
      <c r="E491" s="8"/>
      <c r="F491" s="443"/>
      <c r="G491" s="8"/>
      <c r="H491" s="8"/>
    </row>
    <row r="492" spans="1:8" x14ac:dyDescent="0.2">
      <c r="A492" s="187"/>
      <c r="B492" s="8"/>
      <c r="C492" s="8"/>
      <c r="D492" s="8"/>
      <c r="E492" s="8"/>
      <c r="F492" s="443"/>
      <c r="G492" s="8"/>
      <c r="H492" s="8"/>
    </row>
    <row r="493" spans="1:8" x14ac:dyDescent="0.2">
      <c r="A493" s="187"/>
      <c r="B493" s="8"/>
      <c r="C493" s="8"/>
      <c r="D493" s="8"/>
      <c r="E493" s="8"/>
      <c r="F493" s="443"/>
      <c r="G493" s="8"/>
      <c r="H493" s="8"/>
    </row>
    <row r="494" spans="1:8" x14ac:dyDescent="0.2">
      <c r="A494" s="187"/>
      <c r="B494" s="8"/>
      <c r="C494" s="8"/>
      <c r="D494" s="8"/>
      <c r="E494" s="8"/>
      <c r="F494" s="443"/>
      <c r="G494" s="8"/>
      <c r="H494" s="8"/>
    </row>
    <row r="495" spans="1:8" x14ac:dyDescent="0.2">
      <c r="A495" s="187"/>
      <c r="B495" s="8"/>
      <c r="C495" s="8"/>
      <c r="D495" s="8"/>
      <c r="E495" s="8"/>
      <c r="F495" s="443"/>
      <c r="G495" s="8"/>
      <c r="H495" s="8"/>
    </row>
    <row r="496" spans="1:8" x14ac:dyDescent="0.2">
      <c r="A496" s="187"/>
      <c r="B496" s="8"/>
      <c r="C496" s="8"/>
      <c r="D496" s="8"/>
      <c r="E496" s="8"/>
      <c r="F496" s="443"/>
      <c r="G496" s="8"/>
      <c r="H496" s="8"/>
    </row>
    <row r="497" spans="1:8" x14ac:dyDescent="0.2">
      <c r="A497" s="187"/>
      <c r="B497" s="8"/>
      <c r="C497" s="8"/>
      <c r="D497" s="8"/>
      <c r="E497" s="8"/>
      <c r="F497" s="443"/>
      <c r="G497" s="8"/>
      <c r="H497" s="8"/>
    </row>
    <row r="498" spans="1:8" x14ac:dyDescent="0.2">
      <c r="A498" s="187"/>
      <c r="B498" s="8"/>
      <c r="C498" s="8"/>
      <c r="D498" s="8"/>
      <c r="E498" s="8"/>
      <c r="F498" s="443"/>
      <c r="G498" s="8"/>
      <c r="H498" s="8"/>
    </row>
    <row r="499" spans="1:8" x14ac:dyDescent="0.2">
      <c r="A499" s="187"/>
      <c r="B499" s="8"/>
      <c r="C499" s="8"/>
      <c r="D499" s="8"/>
      <c r="E499" s="8"/>
      <c r="F499" s="443"/>
      <c r="G499" s="8"/>
      <c r="H499" s="8"/>
    </row>
    <row r="500" spans="1:8" x14ac:dyDescent="0.2">
      <c r="A500" s="187"/>
      <c r="B500" s="8"/>
      <c r="C500" s="8"/>
      <c r="D500" s="8"/>
      <c r="E500" s="8"/>
      <c r="F500" s="443"/>
      <c r="G500" s="8"/>
      <c r="H500" s="8"/>
    </row>
    <row r="501" spans="1:8" x14ac:dyDescent="0.2">
      <c r="A501" s="187"/>
      <c r="B501" s="8"/>
      <c r="C501" s="8"/>
      <c r="D501" s="8"/>
      <c r="E501" s="8"/>
      <c r="F501" s="443"/>
      <c r="G501" s="8"/>
      <c r="H501" s="8"/>
    </row>
    <row r="502" spans="1:8" x14ac:dyDescent="0.2">
      <c r="A502" s="187"/>
      <c r="B502" s="8"/>
      <c r="C502" s="8"/>
      <c r="D502" s="8"/>
      <c r="E502" s="8"/>
      <c r="F502" s="443"/>
      <c r="G502" s="8"/>
      <c r="H502" s="8"/>
    </row>
    <row r="503" spans="1:8" x14ac:dyDescent="0.2">
      <c r="A503" s="187"/>
      <c r="B503" s="8"/>
      <c r="C503" s="8"/>
      <c r="D503" s="8"/>
      <c r="E503" s="8"/>
      <c r="F503" s="443"/>
      <c r="G503" s="8"/>
      <c r="H503" s="8"/>
    </row>
    <row r="504" spans="1:8" x14ac:dyDescent="0.2">
      <c r="A504" s="187"/>
      <c r="B504" s="8"/>
      <c r="C504" s="8"/>
      <c r="D504" s="8"/>
      <c r="E504" s="8"/>
      <c r="F504" s="443"/>
      <c r="G504" s="8"/>
      <c r="H504" s="8"/>
    </row>
    <row r="505" spans="1:8" x14ac:dyDescent="0.2">
      <c r="A505" s="187"/>
      <c r="B505" s="8"/>
      <c r="C505" s="8"/>
      <c r="D505" s="8"/>
      <c r="E505" s="8"/>
      <c r="F505" s="443"/>
      <c r="G505" s="8"/>
      <c r="H505" s="8"/>
    </row>
    <row r="506" spans="1:8" x14ac:dyDescent="0.2">
      <c r="A506" s="187"/>
      <c r="B506" s="8"/>
      <c r="C506" s="8"/>
      <c r="D506" s="8"/>
      <c r="E506" s="8"/>
      <c r="F506" s="443"/>
      <c r="G506" s="8"/>
      <c r="H506" s="8"/>
    </row>
    <row r="507" spans="1:8" x14ac:dyDescent="0.2">
      <c r="A507" s="187"/>
      <c r="B507" s="8"/>
      <c r="C507" s="8"/>
      <c r="D507" s="8"/>
      <c r="E507" s="8"/>
      <c r="F507" s="443"/>
      <c r="G507" s="8"/>
      <c r="H507" s="8"/>
    </row>
    <row r="508" spans="1:8" x14ac:dyDescent="0.2">
      <c r="A508" s="187"/>
      <c r="B508" s="8"/>
      <c r="C508" s="8"/>
      <c r="D508" s="8"/>
      <c r="E508" s="8"/>
      <c r="F508" s="443"/>
      <c r="G508" s="8"/>
      <c r="H508" s="8"/>
    </row>
    <row r="509" spans="1:8" x14ac:dyDescent="0.2">
      <c r="A509" s="187"/>
      <c r="B509" s="8"/>
      <c r="C509" s="8"/>
      <c r="D509" s="8"/>
      <c r="E509" s="8"/>
      <c r="F509" s="443"/>
      <c r="G509" s="8"/>
      <c r="H509" s="8"/>
    </row>
    <row r="510" spans="1:8" x14ac:dyDescent="0.2">
      <c r="A510" s="187"/>
      <c r="B510" s="8"/>
      <c r="C510" s="8"/>
      <c r="D510" s="8"/>
      <c r="E510" s="8"/>
      <c r="F510" s="443"/>
      <c r="G510" s="8"/>
      <c r="H510" s="8"/>
    </row>
    <row r="511" spans="1:8" x14ac:dyDescent="0.2">
      <c r="A511" s="187"/>
      <c r="B511" s="8"/>
      <c r="C511" s="8"/>
      <c r="D511" s="8"/>
      <c r="E511" s="8"/>
      <c r="F511" s="443"/>
      <c r="G511" s="8"/>
      <c r="H511" s="8"/>
    </row>
    <row r="512" spans="1:8" x14ac:dyDescent="0.2">
      <c r="A512" s="187"/>
      <c r="B512" s="8"/>
      <c r="C512" s="8"/>
      <c r="D512" s="8"/>
      <c r="E512" s="8"/>
      <c r="F512" s="443"/>
      <c r="G512" s="8"/>
      <c r="H512" s="8"/>
    </row>
    <row r="513" spans="1:8" x14ac:dyDescent="0.2">
      <c r="A513" s="187"/>
      <c r="B513" s="8"/>
      <c r="C513" s="8"/>
      <c r="D513" s="8"/>
      <c r="E513" s="8"/>
      <c r="F513" s="443"/>
      <c r="G513" s="8"/>
      <c r="H513" s="8"/>
    </row>
    <row r="514" spans="1:8" x14ac:dyDescent="0.2">
      <c r="A514" s="187"/>
      <c r="B514" s="8"/>
      <c r="C514" s="8"/>
      <c r="D514" s="8"/>
      <c r="E514" s="8"/>
      <c r="F514" s="443"/>
      <c r="G514" s="8"/>
      <c r="H514" s="8"/>
    </row>
    <row r="515" spans="1:8" x14ac:dyDescent="0.2">
      <c r="A515" s="187"/>
      <c r="B515" s="8"/>
      <c r="C515" s="8"/>
      <c r="D515" s="8"/>
      <c r="E515" s="8"/>
      <c r="F515" s="443"/>
      <c r="G515" s="8"/>
      <c r="H515" s="8"/>
    </row>
    <row r="516" spans="1:8" x14ac:dyDescent="0.2">
      <c r="A516" s="187"/>
      <c r="B516" s="8"/>
      <c r="C516" s="8"/>
      <c r="D516" s="8"/>
      <c r="E516" s="8"/>
      <c r="F516" s="443"/>
      <c r="G516" s="8"/>
      <c r="H516" s="8"/>
    </row>
    <row r="517" spans="1:8" x14ac:dyDescent="0.2">
      <c r="A517" s="187"/>
      <c r="B517" s="8"/>
      <c r="C517" s="8"/>
      <c r="D517" s="8"/>
      <c r="E517" s="8"/>
      <c r="F517" s="443"/>
      <c r="G517" s="8"/>
      <c r="H517" s="8"/>
    </row>
    <row r="518" spans="1:8" x14ac:dyDescent="0.2">
      <c r="A518" s="187"/>
      <c r="B518" s="8"/>
      <c r="C518" s="8"/>
      <c r="D518" s="8"/>
      <c r="E518" s="8"/>
      <c r="F518" s="443"/>
      <c r="G518" s="8"/>
      <c r="H518" s="8"/>
    </row>
    <row r="519" spans="1:8" x14ac:dyDescent="0.2">
      <c r="A519" s="187"/>
      <c r="B519" s="8"/>
      <c r="C519" s="8"/>
      <c r="D519" s="8"/>
      <c r="E519" s="8"/>
      <c r="F519" s="443"/>
      <c r="G519" s="8"/>
      <c r="H519" s="8"/>
    </row>
    <row r="520" spans="1:8" x14ac:dyDescent="0.2">
      <c r="A520" s="187"/>
      <c r="B520" s="8"/>
      <c r="C520" s="8"/>
      <c r="D520" s="8"/>
      <c r="E520" s="8"/>
      <c r="F520" s="443"/>
      <c r="G520" s="8"/>
      <c r="H520" s="8"/>
    </row>
    <row r="521" spans="1:8" x14ac:dyDescent="0.2">
      <c r="A521" s="187"/>
      <c r="B521" s="8"/>
      <c r="C521" s="8"/>
      <c r="D521" s="8"/>
      <c r="E521" s="8"/>
      <c r="F521" s="443"/>
      <c r="G521" s="8"/>
      <c r="H521" s="8"/>
    </row>
    <row r="522" spans="1:8" x14ac:dyDescent="0.2">
      <c r="A522" s="187"/>
      <c r="B522" s="8"/>
      <c r="C522" s="8"/>
      <c r="D522" s="8"/>
      <c r="E522" s="8"/>
      <c r="F522" s="443"/>
      <c r="G522" s="8"/>
      <c r="H522" s="8"/>
    </row>
    <row r="523" spans="1:8" x14ac:dyDescent="0.2">
      <c r="A523" s="187"/>
      <c r="B523" s="8"/>
      <c r="C523" s="8"/>
      <c r="D523" s="8"/>
      <c r="E523" s="8"/>
      <c r="F523" s="443"/>
      <c r="G523" s="8"/>
      <c r="H523" s="8"/>
    </row>
    <row r="524" spans="1:8" x14ac:dyDescent="0.2">
      <c r="A524" s="187"/>
      <c r="B524" s="8"/>
      <c r="C524" s="8"/>
      <c r="D524" s="8"/>
      <c r="E524" s="8"/>
      <c r="F524" s="443"/>
      <c r="G524" s="8"/>
      <c r="H524" s="8"/>
    </row>
    <row r="525" spans="1:8" x14ac:dyDescent="0.2">
      <c r="A525" s="187"/>
      <c r="B525" s="8"/>
      <c r="C525" s="8"/>
      <c r="D525" s="8"/>
      <c r="E525" s="8"/>
      <c r="F525" s="443"/>
      <c r="G525" s="8"/>
      <c r="H525" s="8"/>
    </row>
    <row r="526" spans="1:8" x14ac:dyDescent="0.2">
      <c r="A526" s="187"/>
      <c r="B526" s="8"/>
      <c r="C526" s="8"/>
      <c r="D526" s="8"/>
      <c r="E526" s="8"/>
      <c r="F526" s="443"/>
      <c r="G526" s="8"/>
      <c r="H526" s="8"/>
    </row>
    <row r="527" spans="1:8" x14ac:dyDescent="0.2">
      <c r="A527" s="187"/>
      <c r="B527" s="8"/>
      <c r="C527" s="8"/>
      <c r="D527" s="8"/>
      <c r="E527" s="8"/>
      <c r="F527" s="443"/>
      <c r="G527" s="8"/>
      <c r="H527" s="8"/>
    </row>
    <row r="528" spans="1:8" x14ac:dyDescent="0.2">
      <c r="A528" s="187"/>
      <c r="B528" s="8"/>
      <c r="C528" s="8"/>
      <c r="D528" s="8"/>
      <c r="E528" s="8"/>
      <c r="F528" s="443"/>
      <c r="G528" s="8"/>
      <c r="H528" s="8"/>
    </row>
    <row r="529" spans="1:8" x14ac:dyDescent="0.2">
      <c r="A529" s="187"/>
      <c r="B529" s="8"/>
      <c r="C529" s="8"/>
      <c r="D529" s="8"/>
      <c r="E529" s="8"/>
      <c r="F529" s="443"/>
      <c r="G529" s="8"/>
      <c r="H529" s="8"/>
    </row>
    <row r="530" spans="1:8" x14ac:dyDescent="0.2">
      <c r="A530" s="187"/>
      <c r="B530" s="8"/>
      <c r="C530" s="8"/>
      <c r="D530" s="8"/>
      <c r="E530" s="8"/>
      <c r="F530" s="443"/>
      <c r="G530" s="8"/>
      <c r="H530" s="8"/>
    </row>
    <row r="531" spans="1:8" x14ac:dyDescent="0.2">
      <c r="A531" s="187"/>
      <c r="B531" s="8"/>
      <c r="C531" s="8"/>
      <c r="D531" s="8"/>
      <c r="E531" s="8"/>
      <c r="F531" s="443"/>
      <c r="G531" s="8"/>
      <c r="H531" s="8"/>
    </row>
    <row r="532" spans="1:8" x14ac:dyDescent="0.2">
      <c r="A532" s="187"/>
      <c r="B532" s="8"/>
      <c r="C532" s="8"/>
      <c r="D532" s="8"/>
      <c r="E532" s="8"/>
      <c r="F532" s="443"/>
      <c r="G532" s="8"/>
      <c r="H532" s="8"/>
    </row>
    <row r="533" spans="1:8" x14ac:dyDescent="0.2">
      <c r="A533" s="187"/>
      <c r="B533" s="8"/>
      <c r="C533" s="8"/>
      <c r="D533" s="8"/>
      <c r="E533" s="8"/>
      <c r="F533" s="443"/>
      <c r="G533" s="8"/>
      <c r="H533" s="8"/>
    </row>
    <row r="534" spans="1:8" x14ac:dyDescent="0.2">
      <c r="A534" s="187"/>
      <c r="B534" s="8"/>
      <c r="C534" s="8"/>
      <c r="D534" s="8"/>
      <c r="E534" s="8"/>
      <c r="F534" s="443"/>
      <c r="G534" s="8"/>
      <c r="H534" s="8"/>
    </row>
    <row r="535" spans="1:8" x14ac:dyDescent="0.2">
      <c r="A535" s="187"/>
      <c r="B535" s="8"/>
      <c r="C535" s="8"/>
      <c r="D535" s="8"/>
      <c r="E535" s="8"/>
      <c r="F535" s="443"/>
      <c r="G535" s="8"/>
      <c r="H535" s="8"/>
    </row>
    <row r="536" spans="1:8" x14ac:dyDescent="0.2">
      <c r="A536" s="187"/>
      <c r="B536" s="8"/>
      <c r="C536" s="8"/>
      <c r="D536" s="8"/>
      <c r="E536" s="8"/>
      <c r="F536" s="443"/>
      <c r="G536" s="8"/>
      <c r="H536" s="8"/>
    </row>
    <row r="537" spans="1:8" x14ac:dyDescent="0.2">
      <c r="A537" s="187"/>
      <c r="B537" s="8"/>
      <c r="C537" s="8"/>
      <c r="D537" s="8"/>
      <c r="E537" s="8"/>
      <c r="F537" s="443"/>
      <c r="G537" s="8"/>
      <c r="H537" s="8"/>
    </row>
    <row r="538" spans="1:8" x14ac:dyDescent="0.2">
      <c r="A538" s="187"/>
      <c r="B538" s="8"/>
      <c r="C538" s="8"/>
      <c r="D538" s="8"/>
      <c r="E538" s="8"/>
      <c r="F538" s="443"/>
      <c r="G538" s="8"/>
      <c r="H538" s="8"/>
    </row>
    <row r="539" spans="1:8" x14ac:dyDescent="0.2">
      <c r="A539" s="187"/>
      <c r="B539" s="8"/>
      <c r="C539" s="8"/>
      <c r="D539" s="8"/>
      <c r="E539" s="8"/>
      <c r="F539" s="443"/>
      <c r="G539" s="8"/>
      <c r="H539" s="8"/>
    </row>
    <row r="540" spans="1:8" x14ac:dyDescent="0.2">
      <c r="A540" s="187"/>
      <c r="B540" s="8"/>
      <c r="C540" s="8"/>
      <c r="D540" s="8"/>
      <c r="E540" s="8"/>
      <c r="F540" s="443"/>
      <c r="G540" s="8"/>
      <c r="H540" s="8"/>
    </row>
    <row r="541" spans="1:8" x14ac:dyDescent="0.2">
      <c r="A541" s="187"/>
      <c r="B541" s="8"/>
      <c r="C541" s="8"/>
      <c r="D541" s="8"/>
      <c r="E541" s="8"/>
      <c r="F541" s="443"/>
      <c r="G541" s="8"/>
      <c r="H541" s="8"/>
    </row>
    <row r="542" spans="1:8" x14ac:dyDescent="0.2">
      <c r="A542" s="187"/>
      <c r="B542" s="8"/>
      <c r="C542" s="8"/>
      <c r="D542" s="8"/>
      <c r="E542" s="8"/>
      <c r="F542" s="443"/>
      <c r="G542" s="8"/>
      <c r="H542" s="8"/>
    </row>
    <row r="543" spans="1:8" x14ac:dyDescent="0.2">
      <c r="A543" s="187"/>
      <c r="B543" s="8"/>
      <c r="C543" s="8"/>
      <c r="D543" s="8"/>
      <c r="E543" s="8"/>
      <c r="F543" s="443"/>
      <c r="G543" s="8"/>
      <c r="H543" s="8"/>
    </row>
    <row r="544" spans="1:8" x14ac:dyDescent="0.2">
      <c r="A544" s="187"/>
      <c r="B544" s="8"/>
      <c r="C544" s="8"/>
      <c r="D544" s="8"/>
      <c r="E544" s="8"/>
      <c r="F544" s="443"/>
      <c r="G544" s="8"/>
      <c r="H544" s="8"/>
    </row>
    <row r="545" spans="1:8" x14ac:dyDescent="0.2">
      <c r="A545" s="187"/>
      <c r="B545" s="8"/>
      <c r="C545" s="8"/>
      <c r="D545" s="8"/>
      <c r="E545" s="8"/>
      <c r="F545" s="443"/>
      <c r="G545" s="8"/>
      <c r="H545" s="8"/>
    </row>
    <row r="546" spans="1:8" x14ac:dyDescent="0.2">
      <c r="A546" s="187"/>
      <c r="B546" s="8"/>
      <c r="C546" s="8"/>
      <c r="D546" s="8"/>
      <c r="E546" s="8"/>
      <c r="F546" s="443"/>
      <c r="G546" s="8"/>
      <c r="H546" s="8"/>
    </row>
    <row r="547" spans="1:8" x14ac:dyDescent="0.2">
      <c r="A547" s="187"/>
      <c r="B547" s="8"/>
      <c r="C547" s="8"/>
      <c r="D547" s="8"/>
      <c r="E547" s="8"/>
      <c r="F547" s="443"/>
      <c r="G547" s="8"/>
      <c r="H547" s="8"/>
    </row>
    <row r="548" spans="1:8" x14ac:dyDescent="0.2">
      <c r="A548" s="187"/>
      <c r="B548" s="8"/>
      <c r="C548" s="8"/>
      <c r="D548" s="8"/>
      <c r="E548" s="8"/>
      <c r="F548" s="443"/>
      <c r="G548" s="8"/>
      <c r="H548" s="8"/>
    </row>
    <row r="549" spans="1:8" x14ac:dyDescent="0.2">
      <c r="A549" s="187"/>
      <c r="B549" s="8"/>
      <c r="C549" s="8"/>
      <c r="D549" s="8"/>
      <c r="E549" s="8"/>
      <c r="F549" s="443"/>
      <c r="G549" s="8"/>
      <c r="H549" s="8"/>
    </row>
    <row r="550" spans="1:8" x14ac:dyDescent="0.2">
      <c r="A550" s="187"/>
      <c r="B550" s="8"/>
      <c r="C550" s="8"/>
      <c r="D550" s="8"/>
      <c r="E550" s="8"/>
      <c r="F550" s="443"/>
      <c r="G550" s="8"/>
      <c r="H550" s="8"/>
    </row>
    <row r="551" spans="1:8" x14ac:dyDescent="0.2">
      <c r="A551" s="187"/>
      <c r="B551" s="8"/>
      <c r="C551" s="8"/>
      <c r="D551" s="8"/>
      <c r="E551" s="8"/>
      <c r="F551" s="443"/>
      <c r="G551" s="8"/>
      <c r="H551" s="8"/>
    </row>
    <row r="552" spans="1:8" x14ac:dyDescent="0.2">
      <c r="A552" s="187"/>
      <c r="B552" s="8"/>
      <c r="C552" s="8"/>
      <c r="D552" s="8"/>
      <c r="E552" s="8"/>
      <c r="F552" s="443"/>
      <c r="G552" s="8"/>
      <c r="H552" s="8"/>
    </row>
    <row r="553" spans="1:8" x14ac:dyDescent="0.2">
      <c r="A553" s="187"/>
      <c r="B553" s="8"/>
      <c r="C553" s="8"/>
      <c r="D553" s="8"/>
      <c r="E553" s="8"/>
      <c r="F553" s="443"/>
      <c r="G553" s="8"/>
      <c r="H553" s="8"/>
    </row>
    <row r="554" spans="1:8" x14ac:dyDescent="0.2">
      <c r="A554" s="187"/>
      <c r="B554" s="8"/>
      <c r="C554" s="8"/>
      <c r="D554" s="8"/>
      <c r="E554" s="8"/>
      <c r="F554" s="443"/>
      <c r="G554" s="8"/>
      <c r="H554" s="8"/>
    </row>
    <row r="555" spans="1:8" x14ac:dyDescent="0.2">
      <c r="A555" s="187"/>
      <c r="B555" s="8"/>
      <c r="C555" s="8"/>
      <c r="D555" s="8"/>
      <c r="E555" s="8"/>
      <c r="F555" s="443"/>
      <c r="G555" s="8"/>
      <c r="H555" s="8"/>
    </row>
    <row r="556" spans="1:8" x14ac:dyDescent="0.2">
      <c r="A556" s="187"/>
      <c r="B556" s="8"/>
      <c r="C556" s="8"/>
      <c r="D556" s="8"/>
      <c r="E556" s="8"/>
      <c r="F556" s="443"/>
      <c r="G556" s="8"/>
      <c r="H556" s="8"/>
    </row>
    <row r="557" spans="1:8" x14ac:dyDescent="0.2">
      <c r="A557" s="187"/>
      <c r="B557" s="8"/>
      <c r="C557" s="8"/>
      <c r="D557" s="8"/>
      <c r="E557" s="8"/>
      <c r="F557" s="443"/>
      <c r="G557" s="8"/>
      <c r="H557" s="8"/>
    </row>
    <row r="558" spans="1:8" x14ac:dyDescent="0.2">
      <c r="A558" s="187"/>
      <c r="B558" s="8"/>
      <c r="C558" s="8"/>
      <c r="D558" s="8"/>
      <c r="E558" s="8"/>
      <c r="F558" s="443"/>
      <c r="G558" s="8"/>
      <c r="H558" s="8"/>
    </row>
    <row r="559" spans="1:8" x14ac:dyDescent="0.2">
      <c r="A559" s="187"/>
      <c r="B559" s="8"/>
      <c r="C559" s="8"/>
      <c r="D559" s="8"/>
      <c r="E559" s="8"/>
      <c r="F559" s="443"/>
      <c r="G559" s="8"/>
      <c r="H559" s="8"/>
    </row>
    <row r="560" spans="1:8" x14ac:dyDescent="0.2">
      <c r="A560" s="187"/>
      <c r="B560" s="8"/>
      <c r="C560" s="8"/>
      <c r="D560" s="8"/>
      <c r="E560" s="8"/>
      <c r="F560" s="443"/>
      <c r="G560" s="8"/>
      <c r="H560" s="8"/>
    </row>
    <row r="561" spans="1:8" x14ac:dyDescent="0.2">
      <c r="A561" s="187"/>
      <c r="B561" s="8"/>
      <c r="C561" s="8"/>
      <c r="D561" s="8"/>
      <c r="E561" s="8"/>
      <c r="F561" s="443"/>
      <c r="G561" s="8"/>
      <c r="H561" s="8"/>
    </row>
    <row r="562" spans="1:8" x14ac:dyDescent="0.2">
      <c r="A562" s="187"/>
      <c r="B562" s="8"/>
      <c r="C562" s="8"/>
      <c r="D562" s="8"/>
      <c r="E562" s="8"/>
      <c r="F562" s="443"/>
      <c r="G562" s="8"/>
      <c r="H562" s="8"/>
    </row>
    <row r="563" spans="1:8" x14ac:dyDescent="0.2">
      <c r="A563" s="187"/>
      <c r="B563" s="8"/>
      <c r="C563" s="8"/>
      <c r="D563" s="8"/>
      <c r="E563" s="8"/>
      <c r="F563" s="443"/>
      <c r="G563" s="8"/>
      <c r="H563" s="8"/>
    </row>
    <row r="564" spans="1:8" x14ac:dyDescent="0.2">
      <c r="A564" s="187"/>
      <c r="B564" s="8"/>
      <c r="C564" s="8"/>
      <c r="D564" s="8"/>
      <c r="E564" s="8"/>
      <c r="F564" s="443"/>
      <c r="G564" s="8"/>
      <c r="H564" s="8"/>
    </row>
    <row r="565" spans="1:8" x14ac:dyDescent="0.2">
      <c r="A565" s="187"/>
      <c r="B565" s="8"/>
      <c r="C565" s="8"/>
      <c r="D565" s="8"/>
      <c r="E565" s="8"/>
      <c r="F565" s="443"/>
      <c r="G565" s="8"/>
      <c r="H565" s="8"/>
    </row>
    <row r="566" spans="1:8" x14ac:dyDescent="0.2">
      <c r="A566" s="187"/>
      <c r="B566" s="8"/>
      <c r="C566" s="8"/>
      <c r="D566" s="8"/>
      <c r="E566" s="8"/>
      <c r="F566" s="443"/>
      <c r="G566" s="8"/>
      <c r="H566" s="8"/>
    </row>
    <row r="567" spans="1:8" x14ac:dyDescent="0.2">
      <c r="A567" s="187"/>
      <c r="B567" s="8"/>
      <c r="C567" s="8"/>
      <c r="D567" s="8"/>
      <c r="E567" s="8"/>
      <c r="F567" s="443"/>
      <c r="G567" s="8"/>
      <c r="H567" s="8"/>
    </row>
    <row r="568" spans="1:8" x14ac:dyDescent="0.2">
      <c r="A568" s="187"/>
      <c r="B568" s="8"/>
      <c r="C568" s="8"/>
      <c r="D568" s="8"/>
      <c r="E568" s="8"/>
      <c r="F568" s="443"/>
      <c r="G568" s="8"/>
      <c r="H568" s="8"/>
    </row>
    <row r="569" spans="1:8" x14ac:dyDescent="0.2">
      <c r="A569" s="187"/>
      <c r="B569" s="8"/>
      <c r="C569" s="8"/>
      <c r="D569" s="8"/>
      <c r="E569" s="8"/>
      <c r="F569" s="443"/>
      <c r="G569" s="8"/>
      <c r="H569" s="8"/>
    </row>
    <row r="570" spans="1:8" x14ac:dyDescent="0.2">
      <c r="A570" s="187"/>
      <c r="B570" s="8"/>
      <c r="C570" s="8"/>
      <c r="D570" s="8"/>
      <c r="E570" s="8"/>
      <c r="F570" s="443"/>
      <c r="G570" s="8"/>
      <c r="H570" s="8"/>
    </row>
    <row r="571" spans="1:8" x14ac:dyDescent="0.2">
      <c r="A571" s="187"/>
      <c r="B571" s="8"/>
      <c r="C571" s="8"/>
      <c r="D571" s="8"/>
      <c r="E571" s="8"/>
      <c r="F571" s="443"/>
      <c r="G571" s="8"/>
      <c r="H571" s="8"/>
    </row>
    <row r="572" spans="1:8" x14ac:dyDescent="0.2">
      <c r="A572" s="187"/>
      <c r="B572" s="8"/>
      <c r="C572" s="8"/>
      <c r="D572" s="8"/>
      <c r="E572" s="8"/>
      <c r="F572" s="443"/>
      <c r="G572" s="8"/>
      <c r="H572" s="8"/>
    </row>
    <row r="573" spans="1:8" x14ac:dyDescent="0.2">
      <c r="A573" s="187"/>
      <c r="B573" s="8"/>
      <c r="C573" s="8"/>
      <c r="D573" s="8"/>
      <c r="E573" s="8"/>
      <c r="F573" s="443"/>
      <c r="G573" s="8"/>
      <c r="H573" s="8"/>
    </row>
    <row r="574" spans="1:8" x14ac:dyDescent="0.2">
      <c r="A574" s="187"/>
      <c r="B574" s="8"/>
      <c r="C574" s="8"/>
      <c r="D574" s="8"/>
      <c r="E574" s="8"/>
      <c r="F574" s="443"/>
      <c r="G574" s="8"/>
      <c r="H574" s="8"/>
    </row>
    <row r="575" spans="1:8" x14ac:dyDescent="0.2">
      <c r="A575" s="187"/>
      <c r="B575" s="8"/>
      <c r="C575" s="8"/>
      <c r="D575" s="8"/>
      <c r="E575" s="8"/>
      <c r="F575" s="443"/>
      <c r="G575" s="8"/>
      <c r="H575" s="8"/>
    </row>
    <row r="576" spans="1:8" x14ac:dyDescent="0.2">
      <c r="A576" s="187"/>
      <c r="B576" s="8"/>
      <c r="C576" s="8"/>
      <c r="D576" s="8"/>
      <c r="E576" s="8"/>
      <c r="F576" s="443"/>
      <c r="G576" s="8"/>
      <c r="H576" s="8"/>
    </row>
    <row r="577" spans="1:8" x14ac:dyDescent="0.2">
      <c r="A577" s="187"/>
      <c r="B577" s="8"/>
      <c r="C577" s="8"/>
      <c r="D577" s="8"/>
      <c r="E577" s="8"/>
      <c r="F577" s="443"/>
      <c r="G577" s="8"/>
      <c r="H577" s="8"/>
    </row>
    <row r="578" spans="1:8" x14ac:dyDescent="0.2">
      <c r="A578" s="187"/>
      <c r="B578" s="8"/>
      <c r="C578" s="8"/>
      <c r="D578" s="8"/>
      <c r="E578" s="8"/>
      <c r="F578" s="443"/>
      <c r="G578" s="8"/>
      <c r="H578" s="8"/>
    </row>
  </sheetData>
  <mergeCells count="9">
    <mergeCell ref="A57:A58"/>
    <mergeCell ref="B57:E58"/>
    <mergeCell ref="F57:F58"/>
    <mergeCell ref="A2:A3"/>
    <mergeCell ref="B2:B3"/>
    <mergeCell ref="C2:C3"/>
    <mergeCell ref="D2:D3"/>
    <mergeCell ref="E2:E3"/>
    <mergeCell ref="F2:F3"/>
  </mergeCells>
  <pageMargins left="0.74803149606299213" right="0.43307086614173229" top="0.98425196850393704" bottom="0.98425196850393704" header="0.51181102362204722" footer="0.51181102362204722"/>
  <pageSetup paperSize="9" scale="85" firstPageNumber="8" orientation="portrait" useFirstPageNumber="1" r:id="rId1"/>
  <headerFooter alignWithMargins="0">
    <oddHeader>&amp;L&amp;"Arial Narrow,Bold"MAHWELERENG ROADS AND STORM-WATER
SCHEDULE A: ROADWORKS&amp;R&amp;"Arial Narrow,Regular"
&amp;"Arial Narrow,Bold"SECTION 2300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22</vt:i4>
      </vt:variant>
    </vt:vector>
  </HeadingPairs>
  <TitlesOfParts>
    <vt:vector size="49" baseType="lpstr">
      <vt:lpstr>1200</vt:lpstr>
      <vt:lpstr>1300</vt:lpstr>
      <vt:lpstr>1400</vt:lpstr>
      <vt:lpstr>1500</vt:lpstr>
      <vt:lpstr>1700</vt:lpstr>
      <vt:lpstr>1800</vt:lpstr>
      <vt:lpstr>2100</vt:lpstr>
      <vt:lpstr>2200</vt:lpstr>
      <vt:lpstr>2300</vt:lpstr>
      <vt:lpstr>3100</vt:lpstr>
      <vt:lpstr>3300</vt:lpstr>
      <vt:lpstr>3400 </vt:lpstr>
      <vt:lpstr>3500</vt:lpstr>
      <vt:lpstr>4100</vt:lpstr>
      <vt:lpstr>4200</vt:lpstr>
      <vt:lpstr>5100</vt:lpstr>
      <vt:lpstr>5200</vt:lpstr>
      <vt:lpstr>5600</vt:lpstr>
      <vt:lpstr>5700</vt:lpstr>
      <vt:lpstr>5900</vt:lpstr>
      <vt:lpstr>7300</vt:lpstr>
      <vt:lpstr>8100</vt:lpstr>
      <vt:lpstr>EMP</vt:lpstr>
      <vt:lpstr>Sum BOQ</vt:lpstr>
      <vt:lpstr>Train</vt:lpstr>
      <vt:lpstr>Sum of BOQ (2)</vt:lpstr>
      <vt:lpstr>Tender Sum</vt:lpstr>
      <vt:lpstr>'1200'!Print_Area</vt:lpstr>
      <vt:lpstr>'1300'!Print_Area</vt:lpstr>
      <vt:lpstr>'1500'!Print_Area</vt:lpstr>
      <vt:lpstr>'1700'!Print_Area</vt:lpstr>
      <vt:lpstr>'2200'!Print_Area</vt:lpstr>
      <vt:lpstr>'2300'!Print_Area</vt:lpstr>
      <vt:lpstr>'3100'!Print_Area</vt:lpstr>
      <vt:lpstr>'3300'!Print_Area</vt:lpstr>
      <vt:lpstr>'3400 '!Print_Area</vt:lpstr>
      <vt:lpstr>'3500'!Print_Area</vt:lpstr>
      <vt:lpstr>'4100'!Print_Area</vt:lpstr>
      <vt:lpstr>'4200'!Print_Area</vt:lpstr>
      <vt:lpstr>'5100'!Print_Area</vt:lpstr>
      <vt:lpstr>'5200'!Print_Area</vt:lpstr>
      <vt:lpstr>'5600'!Print_Area</vt:lpstr>
      <vt:lpstr>'5700'!Print_Area</vt:lpstr>
      <vt:lpstr>'5900'!Print_Area</vt:lpstr>
      <vt:lpstr>'7300'!Print_Area</vt:lpstr>
      <vt:lpstr>'8100'!Print_Area</vt:lpstr>
      <vt:lpstr>'Sum BOQ'!Print_Area</vt:lpstr>
      <vt:lpstr>'Sum of BOQ (2)'!Print_Area</vt:lpstr>
      <vt:lpstr>'Tender Sum'!Print_Area</vt:lpstr>
    </vt:vector>
  </TitlesOfParts>
  <Company>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PDN</dc:creator>
  <cp:lastModifiedBy>Lumka-1</cp:lastModifiedBy>
  <cp:lastPrinted>2019-07-19T14:32:08Z</cp:lastPrinted>
  <dcterms:created xsi:type="dcterms:W3CDTF">2000-11-08T07:09:08Z</dcterms:created>
  <dcterms:modified xsi:type="dcterms:W3CDTF">2019-09-26T10:27:37Z</dcterms:modified>
</cp:coreProperties>
</file>